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Andrea - D\Sport\DBSV\KR Ordnung\Auswerttool 2025\"/>
    </mc:Choice>
  </mc:AlternateContent>
  <bookViews>
    <workbookView xWindow="0" yWindow="0" windowWidth="28800" windowHeight="12330"/>
  </bookViews>
  <sheets>
    <sheet name="Ergebnisvergleich 28" sheetId="4" r:id="rId1"/>
    <sheet name="DBSV WA Feldrunde 24" sheetId="3" r:id="rId2"/>
    <sheet name="DBSV Tierbildrunde 28" sheetId="2" r:id="rId3"/>
  </sheets>
  <definedNames>
    <definedName name="_xlnm.Print_Area" localSheetId="2">'DBSV Tierbildrunde 28'!$A$1:$W$37</definedName>
    <definedName name="_xlnm.Print_Area" localSheetId="1">'DBSV WA Feldrunde 24'!$A$2:$Z$37</definedName>
    <definedName name="_xlnm.Print_Area" localSheetId="0">'Ergebnisvergleich 28'!$A$1:$P$17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6" i="3" l="1"/>
  <c r="K36" i="3"/>
  <c r="V17" i="3"/>
  <c r="V13" i="3"/>
  <c r="V10" i="3"/>
  <c r="V9" i="3"/>
  <c r="V8" i="3"/>
  <c r="S18" i="3"/>
  <c r="S17" i="3"/>
  <c r="S16" i="3"/>
  <c r="S15" i="3"/>
  <c r="S14" i="3"/>
  <c r="S8" i="3"/>
  <c r="P13" i="3"/>
  <c r="F7" i="3"/>
  <c r="E7" i="3"/>
  <c r="P7" i="3"/>
  <c r="C2" i="3"/>
  <c r="U3" i="3"/>
  <c r="R3" i="2"/>
  <c r="E9" i="3"/>
  <c r="E10" i="3"/>
  <c r="S10" i="3" s="1"/>
  <c r="G9" i="3"/>
  <c r="H9" i="3"/>
  <c r="I9" i="3"/>
  <c r="J9" i="3"/>
  <c r="W9" i="3"/>
  <c r="F23" i="3"/>
  <c r="E23" i="3"/>
  <c r="P23" i="3" s="1"/>
  <c r="E8" i="3"/>
  <c r="P8" i="3" s="1"/>
  <c r="F8" i="3"/>
  <c r="G8" i="3"/>
  <c r="H8" i="3"/>
  <c r="I8" i="3"/>
  <c r="J8" i="3"/>
  <c r="F9" i="3"/>
  <c r="F10" i="3"/>
  <c r="G10" i="3"/>
  <c r="H10" i="3"/>
  <c r="I10" i="3"/>
  <c r="J10" i="3"/>
  <c r="E11" i="3"/>
  <c r="P11" i="3" s="1"/>
  <c r="F11" i="3"/>
  <c r="G11" i="3"/>
  <c r="H11" i="3"/>
  <c r="I11" i="3"/>
  <c r="J11" i="3"/>
  <c r="E12" i="3"/>
  <c r="S12" i="3" s="1"/>
  <c r="F12" i="3"/>
  <c r="G12" i="3"/>
  <c r="H12" i="3"/>
  <c r="I12" i="3"/>
  <c r="J12" i="3"/>
  <c r="E13" i="3"/>
  <c r="S13" i="3" s="1"/>
  <c r="F13" i="3"/>
  <c r="G13" i="3"/>
  <c r="H13" i="3"/>
  <c r="I13" i="3"/>
  <c r="J13" i="3"/>
  <c r="E14" i="3"/>
  <c r="V14" i="3" s="1"/>
  <c r="F14" i="3"/>
  <c r="G14" i="3"/>
  <c r="H14" i="3"/>
  <c r="I14" i="3"/>
  <c r="J14" i="3"/>
  <c r="E15" i="3"/>
  <c r="M15" i="3" s="1"/>
  <c r="F15" i="3"/>
  <c r="G15" i="3"/>
  <c r="H15" i="3"/>
  <c r="I15" i="3"/>
  <c r="J15" i="3"/>
  <c r="E16" i="3"/>
  <c r="P16" i="3" s="1"/>
  <c r="F16" i="3"/>
  <c r="G16" i="3"/>
  <c r="H16" i="3"/>
  <c r="I16" i="3"/>
  <c r="J16" i="3"/>
  <c r="E17" i="3"/>
  <c r="F17" i="3"/>
  <c r="G17" i="3"/>
  <c r="H17" i="3"/>
  <c r="I17" i="3"/>
  <c r="J17" i="3"/>
  <c r="E18" i="3"/>
  <c r="V18" i="3" s="1"/>
  <c r="P18" i="3"/>
  <c r="F18" i="3"/>
  <c r="G18" i="3"/>
  <c r="H18" i="3"/>
  <c r="I18" i="3"/>
  <c r="J18" i="3"/>
  <c r="E19" i="3"/>
  <c r="S19" i="3" s="1"/>
  <c r="F19" i="3"/>
  <c r="G19" i="3"/>
  <c r="G7" i="3"/>
  <c r="G20" i="3"/>
  <c r="G21" i="3"/>
  <c r="G22" i="3"/>
  <c r="G23" i="3"/>
  <c r="G24" i="3"/>
  <c r="G25" i="3"/>
  <c r="G26" i="3"/>
  <c r="G27" i="3"/>
  <c r="G28" i="3"/>
  <c r="G29" i="3"/>
  <c r="G30" i="3"/>
  <c r="H19" i="3"/>
  <c r="I19" i="3"/>
  <c r="J19" i="3"/>
  <c r="E20" i="3"/>
  <c r="P20" i="3" s="1"/>
  <c r="F20" i="3"/>
  <c r="H20" i="3"/>
  <c r="I20" i="3"/>
  <c r="J20" i="3"/>
  <c r="E21" i="3"/>
  <c r="M21" i="3" s="1"/>
  <c r="F21" i="3"/>
  <c r="H21" i="3"/>
  <c r="I21" i="3"/>
  <c r="J21" i="3"/>
  <c r="E22" i="3"/>
  <c r="M22" i="3" s="1"/>
  <c r="F22" i="3"/>
  <c r="H22" i="3"/>
  <c r="I22" i="3"/>
  <c r="J22" i="3"/>
  <c r="H23" i="3"/>
  <c r="I23" i="3"/>
  <c r="J23" i="3"/>
  <c r="E24" i="3"/>
  <c r="F24" i="3"/>
  <c r="H24" i="3"/>
  <c r="I24" i="3"/>
  <c r="J24" i="3"/>
  <c r="E25" i="3"/>
  <c r="V25" i="3" s="1"/>
  <c r="F25" i="3"/>
  <c r="H25" i="3"/>
  <c r="I25" i="3"/>
  <c r="J25" i="3"/>
  <c r="E26" i="3"/>
  <c r="S26" i="3" s="1"/>
  <c r="F26" i="3"/>
  <c r="H26" i="3"/>
  <c r="I26" i="3"/>
  <c r="J26" i="3"/>
  <c r="E27" i="3"/>
  <c r="V27" i="3" s="1"/>
  <c r="F27" i="3"/>
  <c r="H27" i="3"/>
  <c r="I27" i="3"/>
  <c r="J27" i="3"/>
  <c r="E28" i="3"/>
  <c r="M28" i="3" s="1"/>
  <c r="F28" i="3"/>
  <c r="H28" i="3"/>
  <c r="I28" i="3"/>
  <c r="J28" i="3"/>
  <c r="E29" i="3"/>
  <c r="V29" i="3" s="1"/>
  <c r="F29" i="3"/>
  <c r="H29" i="3"/>
  <c r="I29" i="3"/>
  <c r="J29" i="3"/>
  <c r="E30" i="3"/>
  <c r="S30" i="3" s="1"/>
  <c r="F30" i="3"/>
  <c r="H30" i="3"/>
  <c r="I30" i="3"/>
  <c r="J30" i="3"/>
  <c r="J7" i="3"/>
  <c r="I7" i="3"/>
  <c r="H7" i="3"/>
  <c r="W12" i="2"/>
  <c r="S12" i="2"/>
  <c r="W15" i="2"/>
  <c r="S15" i="2"/>
  <c r="W16" i="2"/>
  <c r="S16" i="2"/>
  <c r="W17" i="2"/>
  <c r="S17" i="2"/>
  <c r="W29" i="2"/>
  <c r="S29" i="2"/>
  <c r="W30" i="2"/>
  <c r="S30" i="2"/>
  <c r="W31" i="2"/>
  <c r="S31" i="2"/>
  <c r="W33" i="2"/>
  <c r="S33" i="2"/>
  <c r="W7" i="2"/>
  <c r="S7" i="2"/>
  <c r="W6" i="2"/>
  <c r="S6" i="2"/>
  <c r="V12" i="2"/>
  <c r="P12" i="2"/>
  <c r="V15" i="2"/>
  <c r="P15" i="2"/>
  <c r="V16" i="2"/>
  <c r="P16" i="2"/>
  <c r="V17" i="2"/>
  <c r="P17" i="2"/>
  <c r="V26" i="2"/>
  <c r="P26" i="2"/>
  <c r="V29" i="2"/>
  <c r="P29" i="2"/>
  <c r="V30" i="2"/>
  <c r="P30" i="2"/>
  <c r="V31" i="2"/>
  <c r="P31" i="2"/>
  <c r="V33" i="2"/>
  <c r="P33" i="2"/>
  <c r="V6" i="2"/>
  <c r="P6" i="2"/>
  <c r="U12" i="2"/>
  <c r="M12" i="2"/>
  <c r="U15" i="2"/>
  <c r="M15" i="2"/>
  <c r="U16" i="2"/>
  <c r="M16" i="2"/>
  <c r="U17" i="2"/>
  <c r="M17" i="2"/>
  <c r="U26" i="2"/>
  <c r="M26" i="2"/>
  <c r="U29" i="2"/>
  <c r="M29" i="2"/>
  <c r="U30" i="2"/>
  <c r="M30" i="2"/>
  <c r="U31" i="2"/>
  <c r="M31" i="2"/>
  <c r="U33" i="2"/>
  <c r="M33" i="2"/>
  <c r="U6" i="2"/>
  <c r="M6" i="2"/>
  <c r="T29" i="2"/>
  <c r="J29" i="2"/>
  <c r="T30" i="2"/>
  <c r="J30" i="2"/>
  <c r="T31" i="2"/>
  <c r="J31" i="2"/>
  <c r="T33" i="2"/>
  <c r="J33" i="2"/>
  <c r="T7" i="2"/>
  <c r="J7" i="2"/>
  <c r="T12" i="2"/>
  <c r="J12" i="2"/>
  <c r="T15" i="2"/>
  <c r="J15" i="2"/>
  <c r="T16" i="2"/>
  <c r="J16" i="2"/>
  <c r="T17" i="2"/>
  <c r="J17" i="2"/>
  <c r="T6" i="2"/>
  <c r="J6" i="2"/>
  <c r="T26" i="2"/>
  <c r="J26" i="2"/>
  <c r="W26" i="2"/>
  <c r="S26" i="2"/>
  <c r="E1" i="3"/>
  <c r="C1" i="2"/>
  <c r="S3" i="2"/>
  <c r="V3" i="3"/>
  <c r="O3" i="4"/>
  <c r="U7" i="2"/>
  <c r="M7" i="2"/>
  <c r="V7" i="2"/>
  <c r="P7" i="2"/>
  <c r="T8" i="2"/>
  <c r="U8" i="2"/>
  <c r="M8" i="2"/>
  <c r="V8" i="2"/>
  <c r="P8" i="2"/>
  <c r="W8" i="2"/>
  <c r="S8" i="2"/>
  <c r="T9" i="2"/>
  <c r="J9" i="2"/>
  <c r="U9" i="2"/>
  <c r="M9" i="2"/>
  <c r="V9" i="2"/>
  <c r="P9" i="2"/>
  <c r="W9" i="2"/>
  <c r="S9" i="2"/>
  <c r="T10" i="2"/>
  <c r="J10" i="2"/>
  <c r="U10" i="2"/>
  <c r="M10" i="2"/>
  <c r="V10" i="2"/>
  <c r="P10" i="2"/>
  <c r="W10" i="2"/>
  <c r="S10" i="2"/>
  <c r="T11" i="2"/>
  <c r="J11" i="2"/>
  <c r="U11" i="2"/>
  <c r="M11" i="2"/>
  <c r="V11" i="2"/>
  <c r="P11" i="2"/>
  <c r="W11" i="2"/>
  <c r="S11" i="2"/>
  <c r="T13" i="2"/>
  <c r="J13" i="2"/>
  <c r="U13" i="2"/>
  <c r="M13" i="2"/>
  <c r="V13" i="2"/>
  <c r="P13" i="2"/>
  <c r="W13" i="2"/>
  <c r="S13" i="2"/>
  <c r="T14" i="2"/>
  <c r="J14" i="2"/>
  <c r="U14" i="2"/>
  <c r="M14" i="2"/>
  <c r="V14" i="2"/>
  <c r="P14" i="2"/>
  <c r="W14" i="2"/>
  <c r="S14" i="2"/>
  <c r="T18" i="2"/>
  <c r="J18" i="2"/>
  <c r="U18" i="2"/>
  <c r="M18" i="2"/>
  <c r="V18" i="2"/>
  <c r="P18" i="2"/>
  <c r="W18" i="2"/>
  <c r="S18" i="2"/>
  <c r="T19" i="2"/>
  <c r="J19" i="2"/>
  <c r="U19" i="2"/>
  <c r="M19" i="2"/>
  <c r="V19" i="2"/>
  <c r="P19" i="2"/>
  <c r="W19" i="2"/>
  <c r="S19" i="2"/>
  <c r="T20" i="2"/>
  <c r="J20" i="2"/>
  <c r="U20" i="2"/>
  <c r="M20" i="2"/>
  <c r="V20" i="2"/>
  <c r="P20" i="2"/>
  <c r="W20" i="2"/>
  <c r="S20" i="2"/>
  <c r="T21" i="2"/>
  <c r="U21" i="2"/>
  <c r="V21" i="2"/>
  <c r="W21" i="2"/>
  <c r="T22" i="2"/>
  <c r="J22" i="2"/>
  <c r="U22" i="2"/>
  <c r="M22" i="2"/>
  <c r="V22" i="2"/>
  <c r="P22" i="2"/>
  <c r="W22" i="2"/>
  <c r="S22" i="2"/>
  <c r="T23" i="2"/>
  <c r="J23" i="2"/>
  <c r="U23" i="2"/>
  <c r="M23" i="2"/>
  <c r="V23" i="2"/>
  <c r="P23" i="2"/>
  <c r="W23" i="2"/>
  <c r="S23" i="2"/>
  <c r="T24" i="2"/>
  <c r="U24" i="2"/>
  <c r="V24" i="2"/>
  <c r="W24" i="2"/>
  <c r="T25" i="2"/>
  <c r="J25" i="2"/>
  <c r="U25" i="2"/>
  <c r="M25" i="2"/>
  <c r="V25" i="2"/>
  <c r="P25" i="2"/>
  <c r="W25" i="2"/>
  <c r="S25" i="2"/>
  <c r="T27" i="2"/>
  <c r="J27" i="2"/>
  <c r="U27" i="2"/>
  <c r="M27" i="2"/>
  <c r="V27" i="2"/>
  <c r="P27" i="2"/>
  <c r="W27" i="2"/>
  <c r="S27" i="2"/>
  <c r="T28" i="2"/>
  <c r="J28" i="2"/>
  <c r="U28" i="2"/>
  <c r="M28" i="2"/>
  <c r="V28" i="2"/>
  <c r="P28" i="2"/>
  <c r="W28" i="2"/>
  <c r="S28" i="2"/>
  <c r="T32" i="2"/>
  <c r="J32" i="2"/>
  <c r="U32" i="2"/>
  <c r="M32" i="2"/>
  <c r="V32" i="2"/>
  <c r="P32" i="2"/>
  <c r="W32" i="2"/>
  <c r="S32" i="2"/>
  <c r="W8" i="3"/>
  <c r="M8" i="3"/>
  <c r="X8" i="3"/>
  <c r="P43" i="3"/>
  <c r="Y8" i="3"/>
  <c r="Z8" i="3"/>
  <c r="X9" i="3"/>
  <c r="Y9" i="3"/>
  <c r="Z9" i="3"/>
  <c r="W10" i="3"/>
  <c r="M10" i="3"/>
  <c r="X10" i="3"/>
  <c r="P44" i="3"/>
  <c r="P17" i="3" s="1"/>
  <c r="Y10" i="3"/>
  <c r="Z10" i="3"/>
  <c r="W11" i="3"/>
  <c r="X11" i="3"/>
  <c r="Y11" i="3"/>
  <c r="Z11" i="3"/>
  <c r="W12" i="3"/>
  <c r="M45" i="3"/>
  <c r="X12" i="3"/>
  <c r="P45" i="3"/>
  <c r="Y12" i="3"/>
  <c r="Z12" i="3"/>
  <c r="W13" i="3"/>
  <c r="M13" i="3"/>
  <c r="X13" i="3"/>
  <c r="Y13" i="3"/>
  <c r="Z13" i="3"/>
  <c r="W14" i="3"/>
  <c r="M14" i="3"/>
  <c r="X14" i="3"/>
  <c r="P42" i="3"/>
  <c r="Y14" i="3"/>
  <c r="Z14" i="3"/>
  <c r="W15" i="3"/>
  <c r="X15" i="3"/>
  <c r="Y15" i="3"/>
  <c r="Z15" i="3"/>
  <c r="W16" i="3"/>
  <c r="X16" i="3"/>
  <c r="Y16" i="3"/>
  <c r="Z16" i="3"/>
  <c r="W17" i="3"/>
  <c r="X17" i="3"/>
  <c r="Y17" i="3"/>
  <c r="Z17" i="3"/>
  <c r="W18" i="3"/>
  <c r="X18" i="3"/>
  <c r="Y18" i="3"/>
  <c r="Z18" i="3"/>
  <c r="W19" i="3"/>
  <c r="X19" i="3"/>
  <c r="Y19" i="3"/>
  <c r="Z19" i="3"/>
  <c r="V19" i="3"/>
  <c r="W20" i="3"/>
  <c r="X20" i="3"/>
  <c r="Y20" i="3"/>
  <c r="Z20" i="3"/>
  <c r="W21" i="3"/>
  <c r="X21" i="3"/>
  <c r="P21" i="3"/>
  <c r="Y21" i="3"/>
  <c r="S21" i="3"/>
  <c r="Z21" i="3"/>
  <c r="V21" i="3"/>
  <c r="W22" i="3"/>
  <c r="X22" i="3"/>
  <c r="P22" i="3"/>
  <c r="Y22" i="3"/>
  <c r="S22" i="3"/>
  <c r="Z22" i="3"/>
  <c r="V22" i="3"/>
  <c r="W23" i="3"/>
  <c r="X23" i="3"/>
  <c r="Y23" i="3"/>
  <c r="Z23" i="3"/>
  <c r="W24" i="3"/>
  <c r="X24" i="3"/>
  <c r="P24" i="3"/>
  <c r="Y24" i="3"/>
  <c r="S24" i="3"/>
  <c r="Z24" i="3"/>
  <c r="V24" i="3"/>
  <c r="W25" i="3"/>
  <c r="X25" i="3"/>
  <c r="P25" i="3"/>
  <c r="Y25" i="3"/>
  <c r="S25" i="3"/>
  <c r="Z25" i="3"/>
  <c r="W26" i="3"/>
  <c r="X26" i="3"/>
  <c r="Y26" i="3"/>
  <c r="Z26" i="3"/>
  <c r="W27" i="3"/>
  <c r="X27" i="3"/>
  <c r="Y27" i="3"/>
  <c r="Z27" i="3"/>
  <c r="W28" i="3"/>
  <c r="X28" i="3"/>
  <c r="P28" i="3"/>
  <c r="Y28" i="3"/>
  <c r="S28" i="3"/>
  <c r="Z28" i="3"/>
  <c r="V28" i="3"/>
  <c r="W29" i="3"/>
  <c r="X29" i="3"/>
  <c r="P29" i="3"/>
  <c r="Y29" i="3"/>
  <c r="Z29" i="3"/>
  <c r="W30" i="3"/>
  <c r="X30" i="3"/>
  <c r="Y30" i="3"/>
  <c r="Z30" i="3"/>
  <c r="Z7" i="3"/>
  <c r="Y7" i="3"/>
  <c r="X7" i="3"/>
  <c r="W7" i="3"/>
  <c r="T36" i="3"/>
  <c r="M8" i="4"/>
  <c r="T35" i="3"/>
  <c r="M7" i="4"/>
  <c r="Q36" i="3"/>
  <c r="J8" i="4"/>
  <c r="Q35" i="3"/>
  <c r="J7" i="4"/>
  <c r="G8" i="4"/>
  <c r="N35" i="3"/>
  <c r="G7" i="4" s="1"/>
  <c r="K35" i="3"/>
  <c r="D7" i="4"/>
  <c r="D8" i="4"/>
  <c r="V43" i="3"/>
  <c r="V44" i="3"/>
  <c r="V45" i="3"/>
  <c r="V42" i="3"/>
  <c r="S43" i="3"/>
  <c r="S44" i="3"/>
  <c r="S45" i="3"/>
  <c r="S42" i="3"/>
  <c r="M43" i="3"/>
  <c r="M44" i="3"/>
  <c r="M42" i="3"/>
  <c r="Q36" i="2"/>
  <c r="M14" i="4"/>
  <c r="N36" i="2"/>
  <c r="K36" i="2"/>
  <c r="G14" i="4"/>
  <c r="H36" i="2"/>
  <c r="Q35" i="2"/>
  <c r="M13" i="4"/>
  <c r="N35" i="2"/>
  <c r="J13" i="4"/>
  <c r="K35" i="2"/>
  <c r="G13" i="4"/>
  <c r="H35" i="2"/>
  <c r="D13" i="4"/>
  <c r="Q34" i="2"/>
  <c r="Q37" i="2"/>
  <c r="M15" i="4"/>
  <c r="N34" i="2"/>
  <c r="J12" i="4"/>
  <c r="K34" i="2"/>
  <c r="L34" i="2" s="1"/>
  <c r="H12" i="4" s="1"/>
  <c r="K37" i="2"/>
  <c r="G15" i="4" s="1"/>
  <c r="H34" i="2"/>
  <c r="D12" i="4"/>
  <c r="W34" i="2"/>
  <c r="M25" i="3"/>
  <c r="M30" i="3"/>
  <c r="M24" i="3"/>
  <c r="M18" i="3"/>
  <c r="M17" i="3"/>
  <c r="S21" i="2"/>
  <c r="P21" i="2"/>
  <c r="M21" i="2"/>
  <c r="J21" i="2"/>
  <c r="Z34" i="3"/>
  <c r="M12" i="4"/>
  <c r="Y34" i="3"/>
  <c r="W34" i="3"/>
  <c r="H34" i="3"/>
  <c r="D14" i="4"/>
  <c r="H37" i="2"/>
  <c r="D15" i="4"/>
  <c r="G34" i="3"/>
  <c r="I34" i="3"/>
  <c r="J24" i="2"/>
  <c r="P24" i="2"/>
  <c r="P34" i="2"/>
  <c r="L12" i="4"/>
  <c r="E34" i="2"/>
  <c r="D34" i="2"/>
  <c r="M24" i="2"/>
  <c r="S24" i="2"/>
  <c r="S34" i="2"/>
  <c r="O12" i="4"/>
  <c r="C34" i="2"/>
  <c r="J34" i="3"/>
  <c r="U34" i="2"/>
  <c r="J14" i="4"/>
  <c r="N37" i="2"/>
  <c r="J15" i="4"/>
  <c r="F34" i="2"/>
  <c r="J8" i="2"/>
  <c r="T34" i="2"/>
  <c r="I34" i="2"/>
  <c r="V34" i="2"/>
  <c r="O34" i="2"/>
  <c r="R34" i="2"/>
  <c r="X34" i="3"/>
  <c r="J34" i="2"/>
  <c r="F12" i="4"/>
  <c r="O37" i="2"/>
  <c r="K15" i="4"/>
  <c r="K12" i="4"/>
  <c r="E12" i="4"/>
  <c r="I37" i="2"/>
  <c r="E15" i="4"/>
  <c r="N12" i="4"/>
  <c r="R37" i="2"/>
  <c r="N15" i="4"/>
  <c r="M34" i="2" l="1"/>
  <c r="I12" i="4" s="1"/>
  <c r="L37" i="2"/>
  <c r="H15" i="4" s="1"/>
  <c r="G12" i="4"/>
  <c r="V30" i="3"/>
  <c r="P30" i="3"/>
  <c r="M29" i="3"/>
  <c r="S29" i="3"/>
  <c r="S27" i="3"/>
  <c r="P27" i="3"/>
  <c r="M27" i="3"/>
  <c r="V26" i="3"/>
  <c r="M26" i="3"/>
  <c r="P26" i="3"/>
  <c r="T32" i="3"/>
  <c r="M23" i="3"/>
  <c r="V23" i="3"/>
  <c r="S23" i="3"/>
  <c r="M20" i="3"/>
  <c r="V20" i="3"/>
  <c r="V33" i="3" s="1"/>
  <c r="S20" i="3"/>
  <c r="P19" i="3"/>
  <c r="M19" i="3"/>
  <c r="M16" i="3"/>
  <c r="V16" i="3"/>
  <c r="P15" i="3"/>
  <c r="V15" i="3"/>
  <c r="P14" i="3"/>
  <c r="M12" i="3"/>
  <c r="P12" i="3"/>
  <c r="V12" i="3"/>
  <c r="K33" i="3"/>
  <c r="V11" i="3"/>
  <c r="M11" i="3"/>
  <c r="Z32" i="3"/>
  <c r="S11" i="3"/>
  <c r="P10" i="3"/>
  <c r="Y32" i="3"/>
  <c r="F34" i="3"/>
  <c r="S9" i="3"/>
  <c r="M33" i="3"/>
  <c r="Y33" i="3"/>
  <c r="Q32" i="3"/>
  <c r="P33" i="3"/>
  <c r="Q33" i="3"/>
  <c r="M9" i="3"/>
  <c r="Z33" i="3"/>
  <c r="T33" i="3"/>
  <c r="W33" i="3"/>
  <c r="N33" i="3"/>
  <c r="E34" i="3"/>
  <c r="P9" i="3"/>
  <c r="S33" i="3"/>
  <c r="X32" i="3"/>
  <c r="W32" i="3"/>
  <c r="N32" i="3"/>
  <c r="S7" i="3"/>
  <c r="M7" i="3"/>
  <c r="V7" i="3"/>
  <c r="X33" i="3"/>
  <c r="K32" i="3"/>
  <c r="P34" i="3" l="1"/>
  <c r="I6" i="4" s="1"/>
  <c r="U32" i="3"/>
  <c r="L33" i="3"/>
  <c r="U33" i="3"/>
  <c r="R32" i="3"/>
  <c r="R33" i="3"/>
  <c r="R34" i="3" s="1"/>
  <c r="R37" i="3" s="1"/>
  <c r="K34" i="3"/>
  <c r="D6" i="4" s="1"/>
  <c r="T34" i="3"/>
  <c r="T37" i="3" s="1"/>
  <c r="M9" i="4" s="1"/>
  <c r="P32" i="3"/>
  <c r="Q34" i="3"/>
  <c r="N34" i="3"/>
  <c r="G6" i="4" s="1"/>
  <c r="U34" i="3"/>
  <c r="O33" i="3"/>
  <c r="O32" i="3"/>
  <c r="V34" i="3"/>
  <c r="O6" i="4" s="1"/>
  <c r="V32" i="3"/>
  <c r="S32" i="3"/>
  <c r="S34" i="3"/>
  <c r="L6" i="4" s="1"/>
  <c r="M34" i="3"/>
  <c r="F6" i="4" s="1"/>
  <c r="M32" i="3"/>
  <c r="L32" i="3"/>
  <c r="L34" i="3" s="1"/>
  <c r="E6" i="4" s="1"/>
  <c r="E9" i="4" s="1"/>
  <c r="K37" i="3" l="1"/>
  <c r="D9" i="4" s="1"/>
  <c r="O34" i="3"/>
  <c r="H6" i="4" s="1"/>
  <c r="H9" i="4" s="1"/>
  <c r="M6" i="4"/>
  <c r="N37" i="3"/>
  <c r="G9" i="4" s="1"/>
  <c r="N6" i="4"/>
  <c r="N9" i="4" s="1"/>
  <c r="U37" i="3"/>
  <c r="K6" i="4"/>
  <c r="K9" i="4" s="1"/>
  <c r="J6" i="4"/>
  <c r="Q37" i="3"/>
  <c r="J9" i="4" s="1"/>
  <c r="L37" i="3"/>
  <c r="O37" i="3" l="1"/>
</calcChain>
</file>

<file path=xl/sharedStrings.xml><?xml version="1.0" encoding="utf-8"?>
<sst xmlns="http://schemas.openxmlformats.org/spreadsheetml/2006/main" count="212" uniqueCount="76">
  <si>
    <t>Turnier:</t>
  </si>
  <si>
    <t>Tier</t>
  </si>
  <si>
    <t>Kill
Ø</t>
  </si>
  <si>
    <t>Pflock
gelb</t>
  </si>
  <si>
    <t>Pflock weiß</t>
  </si>
  <si>
    <t>Pflock blau</t>
  </si>
  <si>
    <t>Pflock 
rot</t>
  </si>
  <si>
    <t>Kategorie 1</t>
  </si>
  <si>
    <t>Kategorie 2</t>
  </si>
  <si>
    <t>Kategorie 3</t>
  </si>
  <si>
    <t>Kategorie 4</t>
  </si>
  <si>
    <t>Kat.</t>
  </si>
  <si>
    <t>m</t>
  </si>
  <si>
    <t>Neigung</t>
  </si>
  <si>
    <t>%</t>
  </si>
  <si>
    <t>St.</t>
  </si>
  <si>
    <t>10</t>
  </si>
  <si>
    <t>5</t>
  </si>
  <si>
    <t>15</t>
  </si>
  <si>
    <t>20</t>
  </si>
  <si>
    <t>25</t>
  </si>
  <si>
    <t>30</t>
  </si>
  <si>
    <t>40</t>
  </si>
  <si>
    <t>50</t>
  </si>
  <si>
    <t>45</t>
  </si>
  <si>
    <t>60</t>
  </si>
  <si>
    <t>max</t>
  </si>
  <si>
    <t>Pflock weiß
 min</t>
  </si>
  <si>
    <t>Pflock blau
min</t>
  </si>
  <si>
    <t>Pflock 
rot
min</t>
  </si>
  <si>
    <t>Diff.</t>
  </si>
  <si>
    <t>Summe</t>
  </si>
  <si>
    <t>min.</t>
  </si>
  <si>
    <t>max.</t>
  </si>
  <si>
    <t>Ausn. max.
Entf.%</t>
  </si>
  <si>
    <t>Neigungsfaktoren</t>
  </si>
  <si>
    <t>gelb</t>
  </si>
  <si>
    <t>weiß</t>
  </si>
  <si>
    <t>rot</t>
  </si>
  <si>
    <t>Blau</t>
  </si>
  <si>
    <t>inkl. Neigung</t>
  </si>
  <si>
    <t>mittl. Aus- nutzung Entf.fenst.</t>
  </si>
  <si>
    <t>7.5/5</t>
  </si>
  <si>
    <t>22.5/15</t>
  </si>
  <si>
    <t>15.0/10</t>
  </si>
  <si>
    <t>30.0/20</t>
  </si>
  <si>
    <t xml:space="preserve">bek. </t>
  </si>
  <si>
    <t>un-
bek.</t>
  </si>
  <si>
    <t>Auflage</t>
  </si>
  <si>
    <t>unbekannte
Entfernungen</t>
  </si>
  <si>
    <t>bekannte
Entferungen</t>
  </si>
  <si>
    <t>Auflagen</t>
  </si>
  <si>
    <t>Pflock 
blau</t>
  </si>
  <si>
    <t>Pflock 
weiß</t>
  </si>
  <si>
    <t>DBSV Tierbildrunde</t>
  </si>
  <si>
    <t>Tierbildrunde</t>
  </si>
  <si>
    <t>Kategorie</t>
  </si>
  <si>
    <t xml:space="preserve">Gesamt unbek. Entfernungen </t>
  </si>
  <si>
    <t>Gesamt bek. Entfernungen</t>
  </si>
  <si>
    <t>WA Feldrunde</t>
  </si>
  <si>
    <t>WA Feld und DBSV Tierbildrunde</t>
  </si>
  <si>
    <t>Pflock gelb</t>
  </si>
  <si>
    <t>Pflock rot</t>
  </si>
  <si>
    <t>HL</t>
  </si>
  <si>
    <t>bek.</t>
  </si>
  <si>
    <t>unbek.</t>
  </si>
  <si>
    <t>DM Feld Wald</t>
  </si>
  <si>
    <t>35</t>
  </si>
  <si>
    <t>Pflock gelb min</t>
  </si>
  <si>
    <t>DBSV WA Feldrunde</t>
  </si>
  <si>
    <t>Pflock gelb
min</t>
  </si>
  <si>
    <t>Pflock  rot
min</t>
  </si>
  <si>
    <t>Achtung: bei den bekannten Entfernungen der Feldrunde wird kein Winkel berücksichtigt!</t>
  </si>
  <si>
    <t>A</t>
  </si>
  <si>
    <t>241205-1</t>
  </si>
  <si>
    <t>DBSV2025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</si>
</sst>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u/>
      <sz val="14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8"/>
      <color theme="1"/>
      <name val="Tahoma"/>
      <family val="2"/>
    </font>
    <font>
      <b/>
      <sz val="12"/>
      <color theme="1"/>
      <name val="Calibri"/>
      <family val="2"/>
      <scheme val="minor"/>
    </font>
    <font>
      <sz val="14"/>
      <name val="Tahoma"/>
      <family val="2"/>
    </font>
    <font>
      <sz val="8"/>
      <name val="Calibri"/>
      <family val="2"/>
      <scheme val="minor"/>
    </font>
    <font>
      <b/>
      <u/>
      <sz val="16"/>
      <name val="Tahoma"/>
      <family val="2"/>
    </font>
    <font>
      <sz val="11"/>
      <color rgb="FFFF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277">
    <xf numFmtId="0" fontId="0" fillId="0" borderId="0" xfId="0"/>
    <xf numFmtId="0" fontId="3" fillId="0" borderId="0" xfId="3" applyFont="1" applyAlignment="1">
      <alignment horizontal="left" vertical="center"/>
    </xf>
    <xf numFmtId="0" fontId="2" fillId="0" borderId="0" xfId="3" applyAlignment="1">
      <alignment horizontal="left" vertical="center"/>
    </xf>
    <xf numFmtId="0" fontId="2" fillId="0" borderId="1" xfId="3" applyBorder="1" applyAlignment="1">
      <alignment horizontal="center" vertical="center"/>
    </xf>
    <xf numFmtId="0" fontId="2" fillId="0" borderId="0" xfId="3"/>
    <xf numFmtId="0" fontId="2" fillId="0" borderId="0" xfId="3" applyAlignment="1">
      <alignment horizontal="center" vertical="center"/>
    </xf>
    <xf numFmtId="0" fontId="2" fillId="0" borderId="2" xfId="3" applyBorder="1" applyAlignment="1">
      <alignment horizontal="center" vertical="center" wrapText="1"/>
    </xf>
    <xf numFmtId="0" fontId="2" fillId="2" borderId="2" xfId="3" applyFill="1" applyBorder="1" applyAlignment="1">
      <alignment horizontal="center" vertical="center" wrapText="1"/>
    </xf>
    <xf numFmtId="0" fontId="2" fillId="0" borderId="2" xfId="3" applyBorder="1" applyAlignment="1">
      <alignment horizontal="center" vertical="center"/>
    </xf>
    <xf numFmtId="2" fontId="2" fillId="2" borderId="2" xfId="3" applyNumberFormat="1" applyFill="1" applyBorder="1" applyAlignment="1">
      <alignment horizontal="center" vertical="center"/>
    </xf>
    <xf numFmtId="49" fontId="2" fillId="0" borderId="2" xfId="3" applyNumberFormat="1" applyBorder="1" applyAlignment="1">
      <alignment horizontal="center" vertical="center"/>
    </xf>
    <xf numFmtId="49" fontId="2" fillId="3" borderId="2" xfId="3" applyNumberFormat="1" applyFill="1" applyBorder="1" applyAlignment="1">
      <alignment horizontal="center" vertical="center"/>
    </xf>
    <xf numFmtId="0" fontId="2" fillId="3" borderId="0" xfId="3" applyFill="1" applyAlignment="1">
      <alignment horizontal="center" vertical="center"/>
    </xf>
    <xf numFmtId="0" fontId="2" fillId="0" borderId="2" xfId="3" applyBorder="1" applyAlignment="1">
      <alignment horizontal="right" vertical="center"/>
    </xf>
    <xf numFmtId="49" fontId="2" fillId="2" borderId="2" xfId="3" applyNumberFormat="1" applyFill="1" applyBorder="1" applyAlignment="1">
      <alignment horizontal="center" vertical="center"/>
    </xf>
    <xf numFmtId="49" fontId="2" fillId="3" borderId="0" xfId="3" applyNumberFormat="1" applyFill="1" applyAlignment="1">
      <alignment horizontal="center" vertical="center"/>
    </xf>
    <xf numFmtId="0" fontId="2" fillId="0" borderId="2" xfId="3" applyBorder="1"/>
    <xf numFmtId="0" fontId="2" fillId="0" borderId="0" xfId="3" applyAlignment="1">
      <alignment horizontal="center" vertical="center" wrapText="1"/>
    </xf>
    <xf numFmtId="0" fontId="2" fillId="2" borderId="2" xfId="3" applyFill="1" applyBorder="1" applyAlignment="1">
      <alignment horizontal="center" wrapText="1"/>
    </xf>
    <xf numFmtId="0" fontId="2" fillId="0" borderId="2" xfId="3" applyBorder="1" applyAlignment="1">
      <alignment horizontal="center" wrapText="1"/>
    </xf>
    <xf numFmtId="0" fontId="2" fillId="0" borderId="2" xfId="3" applyBorder="1" applyAlignment="1">
      <alignment horizontal="center"/>
    </xf>
    <xf numFmtId="2" fontId="2" fillId="3" borderId="2" xfId="1" applyNumberFormat="1" applyFont="1" applyFill="1" applyBorder="1" applyAlignment="1">
      <alignment horizontal="center" vertical="center"/>
    </xf>
    <xf numFmtId="2" fontId="2" fillId="0" borderId="2" xfId="1" applyNumberFormat="1" applyFont="1" applyBorder="1"/>
    <xf numFmtId="1" fontId="2" fillId="0" borderId="2" xfId="3" applyNumberFormat="1" applyBorder="1" applyAlignment="1">
      <alignment horizontal="center" vertical="center"/>
    </xf>
    <xf numFmtId="2" fontId="2" fillId="3" borderId="0" xfId="3" applyNumberFormat="1" applyFill="1" applyAlignment="1">
      <alignment horizontal="center" vertical="center"/>
    </xf>
    <xf numFmtId="0" fontId="2" fillId="0" borderId="7" xfId="3" applyBorder="1" applyAlignment="1">
      <alignment horizontal="center" vertical="center" wrapText="1"/>
    </xf>
    <xf numFmtId="0" fontId="2" fillId="0" borderId="8" xfId="3" applyBorder="1" applyAlignment="1">
      <alignment horizontal="center" vertical="center" wrapText="1"/>
    </xf>
    <xf numFmtId="0" fontId="2" fillId="2" borderId="8" xfId="3" applyFill="1" applyBorder="1" applyAlignment="1">
      <alignment horizontal="center" vertical="center" wrapText="1"/>
    </xf>
    <xf numFmtId="0" fontId="2" fillId="2" borderId="9" xfId="3" applyFill="1" applyBorder="1" applyAlignment="1">
      <alignment horizontal="center" vertical="center" wrapText="1"/>
    </xf>
    <xf numFmtId="0" fontId="2" fillId="2" borderId="10" xfId="3" applyFill="1" applyBorder="1" applyAlignment="1">
      <alignment horizontal="center" vertical="center" wrapText="1"/>
    </xf>
    <xf numFmtId="0" fontId="2" fillId="3" borderId="8" xfId="3" applyFill="1" applyBorder="1" applyAlignment="1">
      <alignment horizontal="center" vertical="center" wrapText="1"/>
    </xf>
    <xf numFmtId="0" fontId="2" fillId="3" borderId="9" xfId="3" applyFill="1" applyBorder="1" applyAlignment="1">
      <alignment horizontal="center" vertical="center" wrapText="1"/>
    </xf>
    <xf numFmtId="0" fontId="2" fillId="3" borderId="10" xfId="3" applyFill="1" applyBorder="1" applyAlignment="1">
      <alignment horizontal="center" vertical="center" wrapText="1"/>
    </xf>
    <xf numFmtId="10" fontId="2" fillId="2" borderId="2" xfId="2" applyNumberFormat="1" applyFont="1" applyFill="1" applyBorder="1" applyAlignment="1">
      <alignment horizontal="center" vertical="center"/>
    </xf>
    <xf numFmtId="10" fontId="2" fillId="3" borderId="2" xfId="2" applyNumberFormat="1" applyFont="1" applyFill="1" applyBorder="1" applyAlignment="1">
      <alignment horizontal="center" vertical="center"/>
    </xf>
    <xf numFmtId="49" fontId="2" fillId="5" borderId="8" xfId="3" applyNumberFormat="1" applyFill="1" applyBorder="1" applyAlignment="1">
      <alignment horizontal="center" vertical="center"/>
    </xf>
    <xf numFmtId="2" fontId="2" fillId="5" borderId="2" xfId="3" applyNumberFormat="1" applyFill="1" applyBorder="1" applyAlignment="1">
      <alignment horizontal="center" vertical="center"/>
    </xf>
    <xf numFmtId="10" fontId="2" fillId="5" borderId="2" xfId="2" applyNumberFormat="1" applyFont="1" applyFill="1" applyBorder="1" applyAlignment="1">
      <alignment horizontal="center" vertical="center"/>
    </xf>
    <xf numFmtId="0" fontId="2" fillId="5" borderId="2" xfId="3" applyFill="1" applyBorder="1" applyAlignment="1">
      <alignment horizontal="center" vertical="center" wrapText="1"/>
    </xf>
    <xf numFmtId="0" fontId="2" fillId="5" borderId="2" xfId="3" applyFill="1" applyBorder="1" applyAlignment="1">
      <alignment horizontal="center" wrapText="1"/>
    </xf>
    <xf numFmtId="49" fontId="2" fillId="5" borderId="2" xfId="3" applyNumberFormat="1" applyFill="1" applyBorder="1" applyAlignment="1">
      <alignment horizontal="center" vertical="center"/>
    </xf>
    <xf numFmtId="49" fontId="2" fillId="4" borderId="8" xfId="3" applyNumberFormat="1" applyFill="1" applyBorder="1" applyAlignment="1">
      <alignment horizontal="center" vertical="center"/>
    </xf>
    <xf numFmtId="49" fontId="2" fillId="4" borderId="11" xfId="3" applyNumberFormat="1" applyFill="1" applyBorder="1" applyAlignment="1">
      <alignment horizontal="center" vertical="center"/>
    </xf>
    <xf numFmtId="2" fontId="2" fillId="4" borderId="2" xfId="3" applyNumberFormat="1" applyFill="1" applyBorder="1" applyAlignment="1">
      <alignment horizontal="center" vertical="center"/>
    </xf>
    <xf numFmtId="0" fontId="2" fillId="4" borderId="2" xfId="3" applyFill="1" applyBorder="1" applyAlignment="1">
      <alignment horizontal="center" vertical="center" wrapText="1"/>
    </xf>
    <xf numFmtId="0" fontId="2" fillId="4" borderId="2" xfId="3" applyFill="1" applyBorder="1" applyAlignment="1">
      <alignment horizontal="center" wrapText="1"/>
    </xf>
    <xf numFmtId="49" fontId="2" fillId="4" borderId="2" xfId="3" applyNumberFormat="1" applyFill="1" applyBorder="1" applyAlignment="1">
      <alignment horizontal="center" vertical="center"/>
    </xf>
    <xf numFmtId="2" fontId="5" fillId="3" borderId="21" xfId="3" applyNumberFormat="1" applyFont="1" applyFill="1" applyBorder="1" applyAlignment="1">
      <alignment horizontal="center" vertical="center"/>
    </xf>
    <xf numFmtId="2" fontId="5" fillId="3" borderId="22" xfId="3" applyNumberFormat="1" applyFont="1" applyFill="1" applyBorder="1" applyAlignment="1">
      <alignment horizontal="center" vertical="center" wrapText="1"/>
    </xf>
    <xf numFmtId="2" fontId="5" fillId="3" borderId="6" xfId="3" applyNumberFormat="1" applyFont="1" applyFill="1" applyBorder="1" applyAlignment="1">
      <alignment horizontal="center" vertical="center"/>
    </xf>
    <xf numFmtId="2" fontId="2" fillId="5" borderId="6" xfId="3" applyNumberFormat="1" applyFill="1" applyBorder="1" applyAlignment="1">
      <alignment horizontal="center" vertical="center"/>
    </xf>
    <xf numFmtId="2" fontId="2" fillId="4" borderId="6" xfId="3" applyNumberFormat="1" applyFill="1" applyBorder="1" applyAlignment="1">
      <alignment horizontal="center" vertical="center"/>
    </xf>
    <xf numFmtId="10" fontId="2" fillId="4" borderId="3" xfId="2" applyNumberFormat="1" applyFont="1" applyFill="1" applyBorder="1" applyAlignment="1">
      <alignment horizontal="center" vertical="center"/>
    </xf>
    <xf numFmtId="0" fontId="2" fillId="2" borderId="23" xfId="3" applyFill="1" applyBorder="1" applyAlignment="1">
      <alignment horizontal="center" vertical="center" wrapText="1"/>
    </xf>
    <xf numFmtId="0" fontId="2" fillId="0" borderId="23" xfId="3" applyBorder="1" applyAlignment="1">
      <alignment horizontal="center" vertical="center" wrapText="1"/>
    </xf>
    <xf numFmtId="0" fontId="2" fillId="5" borderId="23" xfId="3" applyFill="1" applyBorder="1" applyAlignment="1">
      <alignment horizontal="center" vertical="center" wrapText="1"/>
    </xf>
    <xf numFmtId="0" fontId="2" fillId="4" borderId="23" xfId="3" applyFill="1" applyBorder="1" applyAlignment="1">
      <alignment horizontal="center" vertical="center" wrapText="1"/>
    </xf>
    <xf numFmtId="2" fontId="2" fillId="0" borderId="6" xfId="3" applyNumberFormat="1" applyBorder="1" applyAlignment="1">
      <alignment horizontal="center" vertical="center"/>
    </xf>
    <xf numFmtId="0" fontId="4" fillId="0" borderId="1" xfId="3" applyFont="1" applyBorder="1" applyAlignment="1">
      <alignment horizontal="left" vertical="center"/>
    </xf>
    <xf numFmtId="0" fontId="6" fillId="0" borderId="1" xfId="3" applyFont="1" applyBorder="1" applyAlignment="1">
      <alignment horizontal="left" vertical="center"/>
    </xf>
    <xf numFmtId="2" fontId="2" fillId="0" borderId="20" xfId="3" applyNumberFormat="1" applyBorder="1" applyAlignment="1">
      <alignment horizontal="center" vertical="center"/>
    </xf>
    <xf numFmtId="2" fontId="2" fillId="3" borderId="20" xfId="3" applyNumberFormat="1" applyFill="1" applyBorder="1" applyAlignment="1">
      <alignment horizontal="center" vertical="center"/>
    </xf>
    <xf numFmtId="2" fontId="2" fillId="0" borderId="22" xfId="3" applyNumberFormat="1" applyBorder="1" applyAlignment="1">
      <alignment horizontal="center" vertical="center"/>
    </xf>
    <xf numFmtId="2" fontId="2" fillId="3" borderId="22" xfId="3" applyNumberFormat="1" applyFill="1" applyBorder="1" applyAlignment="1">
      <alignment horizontal="center" vertical="center"/>
    </xf>
    <xf numFmtId="2" fontId="2" fillId="6" borderId="6" xfId="3" applyNumberFormat="1" applyFill="1" applyBorder="1" applyAlignment="1">
      <alignment horizontal="center" vertical="center"/>
    </xf>
    <xf numFmtId="10" fontId="2" fillId="2" borderId="27" xfId="2" applyNumberFormat="1" applyFont="1" applyFill="1" applyBorder="1" applyAlignment="1">
      <alignment horizontal="center" vertical="center"/>
    </xf>
    <xf numFmtId="10" fontId="2" fillId="3" borderId="27" xfId="2" applyNumberFormat="1" applyFont="1" applyFill="1" applyBorder="1" applyAlignment="1">
      <alignment horizontal="center" vertical="center"/>
    </xf>
    <xf numFmtId="10" fontId="2" fillId="5" borderId="27" xfId="2" applyNumberFormat="1" applyFont="1" applyFill="1" applyBorder="1" applyAlignment="1">
      <alignment horizontal="center" vertical="center"/>
    </xf>
    <xf numFmtId="10" fontId="2" fillId="4" borderId="28" xfId="2" applyNumberFormat="1" applyFont="1" applyFill="1" applyBorder="1" applyAlignment="1">
      <alignment horizontal="center" vertical="center"/>
    </xf>
    <xf numFmtId="2" fontId="2" fillId="0" borderId="7" xfId="3" applyNumberFormat="1" applyBorder="1"/>
    <xf numFmtId="0" fontId="2" fillId="0" borderId="19" xfId="3" applyBorder="1" applyAlignment="1">
      <alignment horizontal="center" vertical="center"/>
    </xf>
    <xf numFmtId="10" fontId="2" fillId="2" borderId="29" xfId="2" applyNumberFormat="1" applyFont="1" applyFill="1" applyBorder="1" applyAlignment="1">
      <alignment horizontal="center" vertical="center"/>
    </xf>
    <xf numFmtId="10" fontId="2" fillId="2" borderId="28" xfId="2" applyNumberFormat="1" applyFont="1" applyFill="1" applyBorder="1" applyAlignment="1">
      <alignment horizontal="center" vertical="center"/>
    </xf>
    <xf numFmtId="2" fontId="2" fillId="3" borderId="30" xfId="3" applyNumberFormat="1" applyFill="1" applyBorder="1" applyAlignment="1">
      <alignment horizontal="center" vertical="center"/>
    </xf>
    <xf numFmtId="10" fontId="2" fillId="3" borderId="29" xfId="2" applyNumberFormat="1" applyFont="1" applyFill="1" applyBorder="1" applyAlignment="1">
      <alignment horizontal="center" vertical="center"/>
    </xf>
    <xf numFmtId="10" fontId="2" fillId="3" borderId="28" xfId="2" applyNumberFormat="1" applyFont="1" applyFill="1" applyBorder="1" applyAlignment="1">
      <alignment horizontal="center" vertical="center"/>
    </xf>
    <xf numFmtId="10" fontId="2" fillId="5" borderId="29" xfId="2" applyNumberFormat="1" applyFont="1" applyFill="1" applyBorder="1" applyAlignment="1">
      <alignment horizontal="center" vertical="center"/>
    </xf>
    <xf numFmtId="10" fontId="2" fillId="5" borderId="28" xfId="2" applyNumberFormat="1" applyFont="1" applyFill="1" applyBorder="1" applyAlignment="1">
      <alignment horizontal="center" vertical="center"/>
    </xf>
    <xf numFmtId="0" fontId="2" fillId="0" borderId="1" xfId="3" applyBorder="1" applyAlignment="1">
      <alignment horizontal="left" vertical="center"/>
    </xf>
    <xf numFmtId="16" fontId="5" fillId="0" borderId="2" xfId="3" applyNumberFormat="1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2" fontId="2" fillId="3" borderId="21" xfId="3" applyNumberFormat="1" applyFill="1" applyBorder="1" applyAlignment="1">
      <alignment horizontal="center" vertical="center"/>
    </xf>
    <xf numFmtId="2" fontId="2" fillId="3" borderId="22" xfId="3" applyNumberFormat="1" applyFill="1" applyBorder="1" applyAlignment="1">
      <alignment horizontal="center" vertical="center" wrapText="1"/>
    </xf>
    <xf numFmtId="0" fontId="2" fillId="2" borderId="15" xfId="3" applyFill="1" applyBorder="1" applyAlignment="1">
      <alignment horizontal="center" vertical="center" wrapText="1"/>
    </xf>
    <xf numFmtId="0" fontId="2" fillId="2" borderId="16" xfId="3" applyFill="1" applyBorder="1" applyAlignment="1">
      <alignment horizontal="center" vertical="center" wrapText="1"/>
    </xf>
    <xf numFmtId="10" fontId="2" fillId="2" borderId="38" xfId="2" applyNumberFormat="1" applyFont="1" applyFill="1" applyBorder="1" applyAlignment="1">
      <alignment horizontal="center" vertical="center"/>
    </xf>
    <xf numFmtId="10" fontId="2" fillId="5" borderId="38" xfId="2" applyNumberFormat="1" applyFont="1" applyFill="1" applyBorder="1" applyAlignment="1">
      <alignment horizontal="center" vertical="center"/>
    </xf>
    <xf numFmtId="0" fontId="2" fillId="3" borderId="27" xfId="3" applyFill="1" applyBorder="1" applyAlignment="1">
      <alignment horizontal="center" vertical="center" wrapText="1"/>
    </xf>
    <xf numFmtId="0" fontId="2" fillId="3" borderId="16" xfId="3" applyFill="1" applyBorder="1" applyAlignment="1">
      <alignment horizontal="center" vertical="center" wrapText="1"/>
    </xf>
    <xf numFmtId="0" fontId="2" fillId="3" borderId="15" xfId="3" applyFill="1" applyBorder="1" applyAlignment="1">
      <alignment horizontal="center" vertical="center" wrapText="1"/>
    </xf>
    <xf numFmtId="49" fontId="2" fillId="5" borderId="27" xfId="3" applyNumberFormat="1" applyFill="1" applyBorder="1" applyAlignment="1">
      <alignment horizontal="center" vertical="center"/>
    </xf>
    <xf numFmtId="49" fontId="2" fillId="4" borderId="27" xfId="3" applyNumberFormat="1" applyFill="1" applyBorder="1" applyAlignment="1">
      <alignment horizontal="center" vertical="center"/>
    </xf>
    <xf numFmtId="49" fontId="2" fillId="4" borderId="28" xfId="3" applyNumberFormat="1" applyFill="1" applyBorder="1" applyAlignment="1">
      <alignment horizontal="center" vertical="center"/>
    </xf>
    <xf numFmtId="0" fontId="2" fillId="2" borderId="29" xfId="3" applyFill="1" applyBorder="1" applyAlignment="1">
      <alignment horizontal="center" vertical="center" wrapText="1"/>
    </xf>
    <xf numFmtId="0" fontId="2" fillId="2" borderId="27" xfId="3" applyFill="1" applyBorder="1" applyAlignment="1">
      <alignment horizontal="center" wrapText="1"/>
    </xf>
    <xf numFmtId="0" fontId="2" fillId="0" borderId="27" xfId="3" applyBorder="1" applyAlignment="1">
      <alignment horizontal="center" vertical="center" wrapText="1"/>
    </xf>
    <xf numFmtId="0" fontId="2" fillId="0" borderId="27" xfId="3" applyBorder="1" applyAlignment="1">
      <alignment horizontal="center" wrapText="1"/>
    </xf>
    <xf numFmtId="0" fontId="2" fillId="5" borderId="27" xfId="3" applyFill="1" applyBorder="1" applyAlignment="1">
      <alignment horizontal="center" vertical="center" wrapText="1"/>
    </xf>
    <xf numFmtId="0" fontId="2" fillId="5" borderId="27" xfId="3" applyFill="1" applyBorder="1" applyAlignment="1">
      <alignment horizontal="center" wrapText="1"/>
    </xf>
    <xf numFmtId="0" fontId="2" fillId="4" borderId="27" xfId="3" applyFill="1" applyBorder="1" applyAlignment="1">
      <alignment horizontal="center" vertical="center" wrapText="1"/>
    </xf>
    <xf numFmtId="0" fontId="2" fillId="4" borderId="27" xfId="3" applyFill="1" applyBorder="1" applyAlignment="1">
      <alignment horizontal="center" wrapText="1"/>
    </xf>
    <xf numFmtId="1" fontId="2" fillId="2" borderId="38" xfId="3" applyNumberFormat="1" applyFill="1" applyBorder="1" applyAlignment="1">
      <alignment horizontal="center" vertical="center"/>
    </xf>
    <xf numFmtId="1" fontId="2" fillId="0" borderId="38" xfId="3" applyNumberFormat="1" applyBorder="1" applyAlignment="1">
      <alignment horizontal="center" vertical="center"/>
    </xf>
    <xf numFmtId="1" fontId="2" fillId="5" borderId="38" xfId="3" applyNumberFormat="1" applyFill="1" applyBorder="1" applyAlignment="1">
      <alignment horizontal="center" vertical="center"/>
    </xf>
    <xf numFmtId="1" fontId="2" fillId="5" borderId="2" xfId="3" applyNumberFormat="1" applyFill="1" applyBorder="1" applyAlignment="1">
      <alignment horizontal="center" vertical="center"/>
    </xf>
    <xf numFmtId="1" fontId="2" fillId="4" borderId="2" xfId="3" applyNumberFormat="1" applyFill="1" applyBorder="1" applyAlignment="1">
      <alignment horizontal="center" vertical="center"/>
    </xf>
    <xf numFmtId="0" fontId="2" fillId="0" borderId="20" xfId="3" applyBorder="1" applyAlignment="1">
      <alignment horizontal="center" vertical="center"/>
    </xf>
    <xf numFmtId="0" fontId="2" fillId="0" borderId="21" xfId="3" applyBorder="1" applyAlignment="1">
      <alignment horizontal="center" vertical="center"/>
    </xf>
    <xf numFmtId="0" fontId="2" fillId="0" borderId="22" xfId="3" applyBorder="1" applyAlignment="1">
      <alignment horizontal="center" vertical="center"/>
    </xf>
    <xf numFmtId="0" fontId="2" fillId="4" borderId="2" xfId="3" applyFill="1" applyBorder="1" applyAlignment="1">
      <alignment horizontal="center" vertical="center"/>
    </xf>
    <xf numFmtId="0" fontId="2" fillId="4" borderId="38" xfId="3" applyFill="1" applyBorder="1" applyAlignment="1">
      <alignment horizontal="center" vertical="center"/>
    </xf>
    <xf numFmtId="0" fontId="2" fillId="5" borderId="38" xfId="3" applyFill="1" applyBorder="1" applyAlignment="1">
      <alignment horizontal="center" vertical="center"/>
    </xf>
    <xf numFmtId="0" fontId="2" fillId="5" borderId="2" xfId="3" applyFill="1" applyBorder="1" applyAlignment="1">
      <alignment horizontal="center" vertical="center"/>
    </xf>
    <xf numFmtId="0" fontId="2" fillId="0" borderId="38" xfId="3" applyBorder="1" applyAlignment="1">
      <alignment horizontal="center" vertical="center" wrapText="1"/>
    </xf>
    <xf numFmtId="0" fontId="2" fillId="2" borderId="38" xfId="3" applyFill="1" applyBorder="1" applyAlignment="1">
      <alignment horizontal="center" vertical="center"/>
    </xf>
    <xf numFmtId="0" fontId="2" fillId="2" borderId="2" xfId="3" applyFill="1" applyBorder="1" applyAlignment="1">
      <alignment horizontal="center" vertical="center"/>
    </xf>
    <xf numFmtId="0" fontId="2" fillId="0" borderId="38" xfId="3" applyBorder="1" applyAlignment="1">
      <alignment horizontal="center" vertical="center"/>
    </xf>
    <xf numFmtId="0" fontId="2" fillId="7" borderId="14" xfId="3" applyFill="1" applyBorder="1" applyAlignment="1">
      <alignment horizontal="center" vertical="center" wrapText="1"/>
    </xf>
    <xf numFmtId="0" fontId="2" fillId="7" borderId="29" xfId="3" applyFill="1" applyBorder="1" applyAlignment="1">
      <alignment horizontal="center" vertical="center" wrapText="1"/>
    </xf>
    <xf numFmtId="0" fontId="2" fillId="7" borderId="16" xfId="3" applyFill="1" applyBorder="1" applyAlignment="1">
      <alignment horizontal="center" vertical="center" wrapText="1"/>
    </xf>
    <xf numFmtId="0" fontId="2" fillId="7" borderId="18" xfId="3" applyFill="1" applyBorder="1" applyAlignment="1">
      <alignment horizontal="center" vertical="center" wrapText="1"/>
    </xf>
    <xf numFmtId="10" fontId="2" fillId="0" borderId="38" xfId="2" applyNumberFormat="1" applyFont="1" applyFill="1" applyBorder="1" applyAlignment="1">
      <alignment horizontal="center" vertical="center"/>
    </xf>
    <xf numFmtId="10" fontId="2" fillId="0" borderId="2" xfId="2" applyNumberFormat="1" applyFont="1" applyFill="1" applyBorder="1" applyAlignment="1">
      <alignment horizontal="center" vertical="center"/>
    </xf>
    <xf numFmtId="10" fontId="2" fillId="4" borderId="38" xfId="2" applyNumberFormat="1" applyFont="1" applyFill="1" applyBorder="1" applyAlignment="1">
      <alignment horizontal="center" vertical="center"/>
    </xf>
    <xf numFmtId="2" fontId="5" fillId="3" borderId="41" xfId="3" applyNumberFormat="1" applyFont="1" applyFill="1" applyBorder="1" applyAlignment="1">
      <alignment horizontal="center" vertical="center"/>
    </xf>
    <xf numFmtId="0" fontId="2" fillId="3" borderId="2" xfId="3" applyFill="1" applyBorder="1" applyAlignment="1">
      <alignment horizontal="center" vertical="center"/>
    </xf>
    <xf numFmtId="2" fontId="5" fillId="3" borderId="42" xfId="3" applyNumberFormat="1" applyFont="1" applyFill="1" applyBorder="1" applyAlignment="1">
      <alignment horizontal="center" vertical="center"/>
    </xf>
    <xf numFmtId="0" fontId="2" fillId="3" borderId="26" xfId="3" applyFill="1" applyBorder="1" applyAlignment="1">
      <alignment horizontal="center" vertical="center"/>
    </xf>
    <xf numFmtId="0" fontId="2" fillId="8" borderId="0" xfId="3" applyFill="1" applyAlignment="1">
      <alignment horizontal="center" vertical="center"/>
    </xf>
    <xf numFmtId="0" fontId="2" fillId="3" borderId="43" xfId="3" applyFill="1" applyBorder="1" applyAlignment="1">
      <alignment horizontal="center" vertical="center"/>
    </xf>
    <xf numFmtId="2" fontId="2" fillId="6" borderId="36" xfId="3" applyNumberFormat="1" applyFill="1" applyBorder="1" applyAlignment="1">
      <alignment horizontal="center" vertical="center"/>
    </xf>
    <xf numFmtId="10" fontId="2" fillId="2" borderId="43" xfId="2" applyNumberFormat="1" applyFont="1" applyFill="1" applyBorder="1" applyAlignment="1">
      <alignment horizontal="center" vertical="center"/>
    </xf>
    <xf numFmtId="2" fontId="5" fillId="3" borderId="25" xfId="3" applyNumberFormat="1" applyFont="1" applyFill="1" applyBorder="1" applyAlignment="1">
      <alignment horizontal="center" vertical="center"/>
    </xf>
    <xf numFmtId="10" fontId="2" fillId="0" borderId="43" xfId="2" applyNumberFormat="1" applyFont="1" applyFill="1" applyBorder="1" applyAlignment="1">
      <alignment horizontal="center" vertical="center"/>
    </xf>
    <xf numFmtId="2" fontId="2" fillId="5" borderId="25" xfId="3" applyNumberFormat="1" applyFill="1" applyBorder="1" applyAlignment="1">
      <alignment horizontal="center" vertical="center"/>
    </xf>
    <xf numFmtId="10" fontId="2" fillId="5" borderId="43" xfId="2" applyNumberFormat="1" applyFont="1" applyFill="1" applyBorder="1" applyAlignment="1">
      <alignment horizontal="center" vertical="center"/>
    </xf>
    <xf numFmtId="2" fontId="2" fillId="4" borderId="25" xfId="3" applyNumberFormat="1" applyFill="1" applyBorder="1" applyAlignment="1">
      <alignment horizontal="center" vertical="center"/>
    </xf>
    <xf numFmtId="10" fontId="2" fillId="4" borderId="44" xfId="2" applyNumberFormat="1" applyFont="1" applyFill="1" applyBorder="1" applyAlignment="1">
      <alignment horizontal="center" vertical="center"/>
    </xf>
    <xf numFmtId="2" fontId="2" fillId="0" borderId="25" xfId="3" applyNumberFormat="1" applyBorder="1" applyAlignment="1">
      <alignment horizontal="center" vertical="center"/>
    </xf>
    <xf numFmtId="2" fontId="2" fillId="0" borderId="2" xfId="3" applyNumberFormat="1" applyBorder="1" applyAlignment="1">
      <alignment horizontal="center" vertical="center"/>
    </xf>
    <xf numFmtId="49" fontId="2" fillId="8" borderId="45" xfId="3" applyNumberForma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0" fontId="2" fillId="0" borderId="0" xfId="3" applyAlignment="1">
      <alignment horizontal="right"/>
    </xf>
    <xf numFmtId="14" fontId="2" fillId="0" borderId="0" xfId="3" applyNumberFormat="1" applyAlignment="1">
      <alignment horizontal="center"/>
    </xf>
    <xf numFmtId="49" fontId="6" fillId="0" borderId="1" xfId="3" applyNumberFormat="1" applyFont="1" applyBorder="1" applyAlignment="1">
      <alignment horizontal="center" vertical="center"/>
    </xf>
    <xf numFmtId="49" fontId="6" fillId="0" borderId="1" xfId="3" applyNumberFormat="1" applyFont="1" applyBorder="1" applyAlignment="1">
      <alignment horizontal="left" vertical="center"/>
    </xf>
    <xf numFmtId="0" fontId="6" fillId="0" borderId="1" xfId="3" applyFont="1" applyBorder="1" applyAlignment="1">
      <alignment horizontal="right" vertical="center"/>
    </xf>
    <xf numFmtId="10" fontId="2" fillId="4" borderId="2" xfId="2" applyNumberFormat="1" applyFont="1" applyFill="1" applyBorder="1" applyAlignment="1">
      <alignment horizontal="center" vertical="center"/>
    </xf>
    <xf numFmtId="0" fontId="2" fillId="0" borderId="0" xfId="3" applyAlignment="1">
      <alignment horizontal="center"/>
    </xf>
    <xf numFmtId="2" fontId="2" fillId="3" borderId="0" xfId="1" applyNumberFormat="1" applyFont="1" applyFill="1" applyBorder="1" applyAlignment="1">
      <alignment horizontal="center" vertical="center"/>
    </xf>
    <xf numFmtId="2" fontId="2" fillId="0" borderId="0" xfId="1" applyNumberFormat="1" applyFont="1" applyBorder="1"/>
    <xf numFmtId="0" fontId="2" fillId="4" borderId="28" xfId="3" applyFill="1" applyBorder="1" applyAlignment="1">
      <alignment horizontal="center" wrapText="1"/>
    </xf>
    <xf numFmtId="1" fontId="2" fillId="2" borderId="37" xfId="3" applyNumberFormat="1" applyFill="1" applyBorder="1" applyAlignment="1">
      <alignment horizontal="center" vertical="center"/>
    </xf>
    <xf numFmtId="1" fontId="2" fillId="4" borderId="46" xfId="3" applyNumberFormat="1" applyFill="1" applyBorder="1" applyAlignment="1">
      <alignment horizontal="center" vertical="center"/>
    </xf>
    <xf numFmtId="1" fontId="2" fillId="2" borderId="12" xfId="3" applyNumberFormat="1" applyFill="1" applyBorder="1" applyAlignment="1">
      <alignment horizontal="center" vertical="center"/>
    </xf>
    <xf numFmtId="1" fontId="2" fillId="2" borderId="13" xfId="3" applyNumberFormat="1" applyFill="1" applyBorder="1" applyAlignment="1">
      <alignment horizontal="center" vertical="center"/>
    </xf>
    <xf numFmtId="0" fontId="2" fillId="2" borderId="47" xfId="3" applyFill="1" applyBorder="1" applyAlignment="1">
      <alignment horizontal="center" vertical="center"/>
    </xf>
    <xf numFmtId="1" fontId="2" fillId="2" borderId="43" xfId="3" applyNumberFormat="1" applyFill="1" applyBorder="1" applyAlignment="1">
      <alignment horizontal="center" vertical="center"/>
    </xf>
    <xf numFmtId="1" fontId="2" fillId="0" borderId="47" xfId="3" applyNumberFormat="1" applyBorder="1" applyAlignment="1">
      <alignment horizontal="center" vertical="center"/>
    </xf>
    <xf numFmtId="1" fontId="2" fillId="0" borderId="43" xfId="3" applyNumberFormat="1" applyBorder="1" applyAlignment="1">
      <alignment horizontal="center" vertical="center"/>
    </xf>
    <xf numFmtId="1" fontId="2" fillId="5" borderId="47" xfId="3" applyNumberFormat="1" applyFill="1" applyBorder="1" applyAlignment="1">
      <alignment horizontal="center" vertical="center"/>
    </xf>
    <xf numFmtId="1" fontId="2" fillId="5" borderId="43" xfId="3" applyNumberFormat="1" applyFill="1" applyBorder="1" applyAlignment="1">
      <alignment horizontal="center" vertical="center"/>
    </xf>
    <xf numFmtId="1" fontId="2" fillId="4" borderId="47" xfId="3" applyNumberFormat="1" applyFill="1" applyBorder="1" applyAlignment="1">
      <alignment horizontal="center" vertical="center"/>
    </xf>
    <xf numFmtId="1" fontId="2" fillId="4" borderId="44" xfId="3" applyNumberFormat="1" applyFill="1" applyBorder="1" applyAlignment="1">
      <alignment horizontal="center" vertical="center"/>
    </xf>
    <xf numFmtId="0" fontId="2" fillId="2" borderId="37" xfId="3" applyFill="1" applyBorder="1" applyAlignment="1">
      <alignment horizontal="center" vertical="center"/>
    </xf>
    <xf numFmtId="0" fontId="2" fillId="4" borderId="48" xfId="3" applyFill="1" applyBorder="1" applyAlignment="1">
      <alignment horizontal="center" vertical="center"/>
    </xf>
    <xf numFmtId="0" fontId="2" fillId="2" borderId="12" xfId="3" applyFill="1" applyBorder="1" applyAlignment="1">
      <alignment horizontal="center" vertical="center"/>
    </xf>
    <xf numFmtId="0" fontId="2" fillId="2" borderId="13" xfId="3" applyFill="1" applyBorder="1" applyAlignment="1">
      <alignment horizontal="center" vertical="center"/>
    </xf>
    <xf numFmtId="0" fontId="2" fillId="0" borderId="47" xfId="3" applyBorder="1" applyAlignment="1">
      <alignment horizontal="center" vertical="center"/>
    </xf>
    <xf numFmtId="0" fontId="2" fillId="5" borderId="47" xfId="3" applyFill="1" applyBorder="1" applyAlignment="1">
      <alignment horizontal="center" vertical="center"/>
    </xf>
    <xf numFmtId="0" fontId="2" fillId="4" borderId="47" xfId="3" applyFill="1" applyBorder="1" applyAlignment="1">
      <alignment horizontal="center" vertical="center"/>
    </xf>
    <xf numFmtId="0" fontId="2" fillId="4" borderId="49" xfId="3" applyFill="1" applyBorder="1" applyAlignment="1">
      <alignment horizontal="center" vertical="center"/>
    </xf>
    <xf numFmtId="0" fontId="6" fillId="0" borderId="1" xfId="3" applyFont="1" applyBorder="1" applyAlignment="1" applyProtection="1">
      <alignment horizontal="left" vertical="center"/>
      <protection locked="0"/>
    </xf>
    <xf numFmtId="0" fontId="2" fillId="0" borderId="37" xfId="3" applyBorder="1" applyAlignment="1" applyProtection="1">
      <alignment horizontal="center" vertical="center"/>
      <protection locked="0"/>
    </xf>
    <xf numFmtId="0" fontId="2" fillId="8" borderId="12" xfId="3" applyFill="1" applyBorder="1" applyAlignment="1" applyProtection="1">
      <alignment horizontal="center" vertical="center"/>
      <protection locked="0"/>
    </xf>
    <xf numFmtId="2" fontId="2" fillId="2" borderId="2" xfId="3" applyNumberFormat="1" applyFill="1" applyBorder="1" applyAlignment="1" applyProtection="1">
      <alignment horizontal="center" vertical="center"/>
      <protection locked="0"/>
    </xf>
    <xf numFmtId="0" fontId="2" fillId="0" borderId="12" xfId="3" applyBorder="1" applyAlignment="1" applyProtection="1">
      <alignment horizontal="center" vertical="center"/>
      <protection locked="0"/>
    </xf>
    <xf numFmtId="2" fontId="5" fillId="0" borderId="38" xfId="3" applyNumberFormat="1" applyFont="1" applyBorder="1" applyAlignment="1" applyProtection="1">
      <alignment horizontal="center" vertical="center"/>
      <protection locked="0"/>
    </xf>
    <xf numFmtId="2" fontId="5" fillId="0" borderId="2" xfId="3" applyNumberFormat="1" applyFont="1" applyBorder="1" applyAlignment="1" applyProtection="1">
      <alignment horizontal="center" vertical="center"/>
      <protection locked="0"/>
    </xf>
    <xf numFmtId="2" fontId="2" fillId="5" borderId="38" xfId="3" applyNumberFormat="1" applyFill="1" applyBorder="1" applyAlignment="1" applyProtection="1">
      <alignment horizontal="center" vertical="center"/>
      <protection locked="0"/>
    </xf>
    <xf numFmtId="2" fontId="2" fillId="5" borderId="2" xfId="3" applyNumberFormat="1" applyFill="1" applyBorder="1" applyAlignment="1" applyProtection="1">
      <alignment horizontal="center" vertical="center"/>
      <protection locked="0"/>
    </xf>
    <xf numFmtId="2" fontId="2" fillId="4" borderId="38" xfId="3" applyNumberFormat="1" applyFill="1" applyBorder="1" applyAlignment="1" applyProtection="1">
      <alignment horizontal="center" vertical="center"/>
      <protection locked="0"/>
    </xf>
    <xf numFmtId="2" fontId="2" fillId="4" borderId="2" xfId="3" applyNumberFormat="1" applyFill="1" applyBorder="1" applyAlignment="1" applyProtection="1">
      <alignment horizontal="center" vertical="center"/>
      <protection locked="0"/>
    </xf>
    <xf numFmtId="1" fontId="2" fillId="0" borderId="2" xfId="3" applyNumberFormat="1" applyBorder="1" applyAlignment="1" applyProtection="1">
      <alignment horizontal="center" vertical="center"/>
      <protection locked="0"/>
    </xf>
    <xf numFmtId="0" fontId="2" fillId="0" borderId="13" xfId="3" applyBorder="1" applyAlignment="1" applyProtection="1">
      <alignment horizontal="center" vertical="center"/>
      <protection locked="0"/>
    </xf>
    <xf numFmtId="2" fontId="2" fillId="2" borderId="26" xfId="3" applyNumberFormat="1" applyFill="1" applyBorder="1" applyAlignment="1" applyProtection="1">
      <alignment horizontal="center" vertical="center"/>
      <protection locked="0"/>
    </xf>
    <xf numFmtId="2" fontId="5" fillId="0" borderId="26" xfId="3" applyNumberFormat="1" applyFont="1" applyBorder="1" applyAlignment="1" applyProtection="1">
      <alignment horizontal="center" vertical="center"/>
      <protection locked="0"/>
    </xf>
    <xf numFmtId="2" fontId="2" fillId="5" borderId="26" xfId="3" applyNumberFormat="1" applyFill="1" applyBorder="1" applyAlignment="1" applyProtection="1">
      <alignment horizontal="center" vertical="center"/>
      <protection locked="0"/>
    </xf>
    <xf numFmtId="2" fontId="2" fillId="4" borderId="26" xfId="3" applyNumberFormat="1" applyFill="1" applyBorder="1" applyAlignment="1" applyProtection="1">
      <alignment horizontal="center" vertical="center"/>
      <protection locked="0"/>
    </xf>
    <xf numFmtId="164" fontId="2" fillId="0" borderId="0" xfId="3" applyNumberFormat="1" applyAlignment="1">
      <alignment horizontal="center"/>
    </xf>
    <xf numFmtId="0" fontId="2" fillId="0" borderId="31" xfId="3" applyBorder="1" applyAlignment="1" applyProtection="1">
      <alignment horizontal="center" vertical="center"/>
      <protection locked="0"/>
    </xf>
    <xf numFmtId="0" fontId="2" fillId="8" borderId="5" xfId="3" applyFill="1" applyBorder="1" applyAlignment="1" applyProtection="1">
      <alignment horizontal="center" vertical="center"/>
      <protection locked="0"/>
    </xf>
    <xf numFmtId="0" fontId="2" fillId="8" borderId="2" xfId="3" applyFill="1" applyBorder="1" applyAlignment="1" applyProtection="1">
      <alignment horizontal="center" vertical="center"/>
      <protection locked="0"/>
    </xf>
    <xf numFmtId="0" fontId="2" fillId="0" borderId="31" xfId="3" applyBorder="1" applyAlignment="1">
      <alignment horizontal="center" vertical="center"/>
    </xf>
    <xf numFmtId="0" fontId="2" fillId="8" borderId="2" xfId="3" applyFill="1" applyBorder="1" applyAlignment="1">
      <alignment horizontal="center" vertical="center"/>
    </xf>
    <xf numFmtId="2" fontId="2" fillId="0" borderId="7" xfId="3" applyNumberFormat="1" applyBorder="1" applyAlignment="1">
      <alignment horizontal="center" vertical="center"/>
    </xf>
    <xf numFmtId="0" fontId="10" fillId="0" borderId="0" xfId="3" applyFont="1" applyAlignment="1">
      <alignment horizontal="left" vertical="center"/>
    </xf>
    <xf numFmtId="2" fontId="2" fillId="2" borderId="38" xfId="3" applyNumberFormat="1" applyFill="1" applyBorder="1" applyAlignment="1" applyProtection="1">
      <alignment horizontal="center" vertical="center"/>
      <protection locked="0"/>
    </xf>
    <xf numFmtId="2" fontId="2" fillId="0" borderId="2" xfId="3" applyNumberFormat="1" applyBorder="1" applyAlignment="1" applyProtection="1">
      <alignment horizontal="center" vertical="center"/>
      <protection locked="0"/>
    </xf>
    <xf numFmtId="0" fontId="2" fillId="2" borderId="14" xfId="3" applyFill="1" applyBorder="1" applyAlignment="1">
      <alignment horizontal="center" vertical="center" wrapText="1"/>
    </xf>
    <xf numFmtId="0" fontId="2" fillId="2" borderId="15" xfId="3" applyFill="1" applyBorder="1" applyAlignment="1">
      <alignment horizontal="center" vertical="center" wrapText="1"/>
    </xf>
    <xf numFmtId="0" fontId="2" fillId="2" borderId="16" xfId="3" applyFill="1" applyBorder="1" applyAlignment="1">
      <alignment horizontal="center" vertical="center" wrapText="1"/>
    </xf>
    <xf numFmtId="0" fontId="2" fillId="0" borderId="17" xfId="3" applyBorder="1" applyAlignment="1">
      <alignment horizontal="center" vertical="center" wrapText="1"/>
    </xf>
    <xf numFmtId="0" fontId="2" fillId="0" borderId="15" xfId="3" applyBorder="1" applyAlignment="1">
      <alignment horizontal="center" vertical="center" wrapText="1"/>
    </xf>
    <xf numFmtId="0" fontId="2" fillId="0" borderId="16" xfId="3" applyBorder="1" applyAlignment="1">
      <alignment horizontal="center" vertical="center" wrapText="1"/>
    </xf>
    <xf numFmtId="0" fontId="2" fillId="5" borderId="17" xfId="3" applyFill="1" applyBorder="1" applyAlignment="1">
      <alignment horizontal="center" vertical="center" wrapText="1"/>
    </xf>
    <xf numFmtId="0" fontId="2" fillId="5" borderId="15" xfId="3" applyFill="1" applyBorder="1" applyAlignment="1">
      <alignment horizontal="center" vertical="center" wrapText="1"/>
    </xf>
    <xf numFmtId="0" fontId="2" fillId="5" borderId="16" xfId="3" applyFill="1" applyBorder="1" applyAlignment="1">
      <alignment horizontal="center" vertical="center" wrapText="1"/>
    </xf>
    <xf numFmtId="0" fontId="2" fillId="4" borderId="17" xfId="3" applyFill="1" applyBorder="1" applyAlignment="1">
      <alignment horizontal="center" vertical="center" wrapText="1"/>
    </xf>
    <xf numFmtId="0" fontId="2" fillId="4" borderId="15" xfId="3" applyFill="1" applyBorder="1" applyAlignment="1">
      <alignment horizontal="center" vertical="center" wrapText="1"/>
    </xf>
    <xf numFmtId="0" fontId="2" fillId="4" borderId="18" xfId="3" applyFill="1" applyBorder="1" applyAlignment="1">
      <alignment horizontal="center" vertical="center" wrapText="1"/>
    </xf>
    <xf numFmtId="2" fontId="2" fillId="3" borderId="24" xfId="3" applyNumberFormat="1" applyFill="1" applyBorder="1" applyAlignment="1">
      <alignment horizontal="center" vertical="center" wrapText="1"/>
    </xf>
    <xf numFmtId="2" fontId="2" fillId="3" borderId="25" xfId="3" applyNumberFormat="1" applyFill="1" applyBorder="1" applyAlignment="1">
      <alignment horizontal="center" vertical="center" wrapText="1"/>
    </xf>
    <xf numFmtId="2" fontId="5" fillId="3" borderId="24" xfId="3" applyNumberFormat="1" applyFont="1" applyFill="1" applyBorder="1" applyAlignment="1">
      <alignment horizontal="center" vertical="center" wrapText="1"/>
    </xf>
    <xf numFmtId="2" fontId="5" fillId="3" borderId="25" xfId="3" applyNumberFormat="1" applyFont="1" applyFill="1" applyBorder="1" applyAlignment="1">
      <alignment horizontal="center" vertical="center" wrapText="1"/>
    </xf>
    <xf numFmtId="0" fontId="5" fillId="3" borderId="0" xfId="3" applyFont="1" applyFill="1" applyAlignment="1">
      <alignment horizontal="center" vertical="center" wrapText="1"/>
    </xf>
    <xf numFmtId="0" fontId="2" fillId="3" borderId="0" xfId="3" applyFill="1" applyAlignment="1">
      <alignment horizontal="center" vertical="center" wrapText="1"/>
    </xf>
    <xf numFmtId="49" fontId="2" fillId="8" borderId="3" xfId="3" applyNumberFormat="1" applyFill="1" applyBorder="1" applyAlignment="1">
      <alignment horizontal="right" vertical="center"/>
    </xf>
    <xf numFmtId="49" fontId="2" fillId="8" borderId="4" xfId="3" applyNumberFormat="1" applyFill="1" applyBorder="1" applyAlignment="1">
      <alignment horizontal="right" vertical="center"/>
    </xf>
    <xf numFmtId="49" fontId="2" fillId="8" borderId="5" xfId="3" applyNumberFormat="1" applyFill="1" applyBorder="1" applyAlignment="1">
      <alignment horizontal="right" vertical="center"/>
    </xf>
    <xf numFmtId="0" fontId="2" fillId="0" borderId="34" xfId="3" applyBorder="1" applyAlignment="1">
      <alignment horizontal="center" vertical="center"/>
    </xf>
    <xf numFmtId="0" fontId="2" fillId="0" borderId="35" xfId="3" applyBorder="1" applyAlignment="1">
      <alignment horizontal="center" vertical="center"/>
    </xf>
    <xf numFmtId="0" fontId="2" fillId="0" borderId="32" xfId="3" applyBorder="1" applyAlignment="1">
      <alignment horizontal="center" vertical="center"/>
    </xf>
    <xf numFmtId="0" fontId="2" fillId="0" borderId="39" xfId="3" applyBorder="1" applyAlignment="1">
      <alignment horizontal="center" vertical="center"/>
    </xf>
    <xf numFmtId="0" fontId="2" fillId="0" borderId="33" xfId="3" applyBorder="1" applyAlignment="1">
      <alignment horizontal="center" vertical="center"/>
    </xf>
    <xf numFmtId="0" fontId="2" fillId="0" borderId="36" xfId="3" applyBorder="1" applyAlignment="1">
      <alignment horizontal="center" vertical="center"/>
    </xf>
    <xf numFmtId="0" fontId="11" fillId="0" borderId="15" xfId="3" applyFont="1" applyBorder="1" applyAlignment="1">
      <alignment horizontal="center" vertical="center"/>
    </xf>
    <xf numFmtId="0" fontId="2" fillId="0" borderId="30" xfId="3" applyBorder="1" applyAlignment="1">
      <alignment horizontal="center" vertical="center"/>
    </xf>
    <xf numFmtId="0" fontId="2" fillId="0" borderId="1" xfId="3" applyBorder="1" applyAlignment="1">
      <alignment horizontal="center" vertical="center"/>
    </xf>
    <xf numFmtId="0" fontId="8" fillId="7" borderId="34" xfId="3" applyFont="1" applyFill="1" applyBorder="1" applyAlignment="1">
      <alignment horizontal="center" vertical="center"/>
    </xf>
    <xf numFmtId="0" fontId="8" fillId="7" borderId="30" xfId="3" applyFont="1" applyFill="1" applyBorder="1" applyAlignment="1">
      <alignment horizontal="center" vertical="center"/>
    </xf>
    <xf numFmtId="0" fontId="8" fillId="7" borderId="35" xfId="3" applyFont="1" applyFill="1" applyBorder="1" applyAlignment="1">
      <alignment horizontal="center" vertical="center"/>
    </xf>
    <xf numFmtId="0" fontId="8" fillId="7" borderId="33" xfId="3" applyFont="1" applyFill="1" applyBorder="1" applyAlignment="1">
      <alignment horizontal="center" vertical="center"/>
    </xf>
    <xf numFmtId="0" fontId="8" fillId="7" borderId="1" xfId="3" applyFont="1" applyFill="1" applyBorder="1" applyAlignment="1">
      <alignment horizontal="center" vertical="center"/>
    </xf>
    <xf numFmtId="0" fontId="8" fillId="7" borderId="36" xfId="3" applyFont="1" applyFill="1" applyBorder="1" applyAlignment="1">
      <alignment horizontal="center" vertical="center"/>
    </xf>
    <xf numFmtId="0" fontId="2" fillId="0" borderId="14" xfId="3" applyBorder="1" applyAlignment="1">
      <alignment horizontal="center" vertical="center" wrapText="1"/>
    </xf>
    <xf numFmtId="0" fontId="2" fillId="0" borderId="15" xfId="3" applyBorder="1" applyAlignment="1">
      <alignment horizontal="center" vertical="center"/>
    </xf>
    <xf numFmtId="0" fontId="2" fillId="2" borderId="34" xfId="3" applyFill="1" applyBorder="1" applyAlignment="1">
      <alignment horizontal="center" vertical="center" wrapText="1"/>
    </xf>
    <xf numFmtId="0" fontId="2" fillId="2" borderId="30" xfId="3" applyFill="1" applyBorder="1" applyAlignment="1">
      <alignment horizontal="center" vertical="center" wrapText="1"/>
    </xf>
    <xf numFmtId="0" fontId="2" fillId="2" borderId="35" xfId="3" applyFill="1" applyBorder="1" applyAlignment="1">
      <alignment horizontal="center" vertical="center" wrapText="1"/>
    </xf>
    <xf numFmtId="0" fontId="2" fillId="2" borderId="33" xfId="3" applyFill="1" applyBorder="1" applyAlignment="1">
      <alignment horizontal="center" vertical="center" wrapText="1"/>
    </xf>
    <xf numFmtId="0" fontId="2" fillId="2" borderId="1" xfId="3" applyFill="1" applyBorder="1" applyAlignment="1">
      <alignment horizontal="center" vertical="center" wrapText="1"/>
    </xf>
    <xf numFmtId="0" fontId="2" fillId="2" borderId="36" xfId="3" applyFill="1" applyBorder="1" applyAlignment="1">
      <alignment horizontal="center" vertical="center" wrapText="1"/>
    </xf>
    <xf numFmtId="0" fontId="2" fillId="0" borderId="34" xfId="3" applyBorder="1" applyAlignment="1">
      <alignment horizontal="center" vertical="center" wrapText="1"/>
    </xf>
    <xf numFmtId="0" fontId="2" fillId="0" borderId="30" xfId="3" applyBorder="1" applyAlignment="1">
      <alignment horizontal="center" vertical="center" wrapText="1"/>
    </xf>
    <xf numFmtId="0" fontId="2" fillId="0" borderId="35" xfId="3" applyBorder="1" applyAlignment="1">
      <alignment horizontal="center" vertical="center" wrapText="1"/>
    </xf>
    <xf numFmtId="0" fontId="2" fillId="0" borderId="33" xfId="3" applyBorder="1" applyAlignment="1">
      <alignment horizontal="center" vertical="center" wrapText="1"/>
    </xf>
    <xf numFmtId="0" fontId="2" fillId="0" borderId="1" xfId="3" applyBorder="1" applyAlignment="1">
      <alignment horizontal="center" vertical="center" wrapText="1"/>
    </xf>
    <xf numFmtId="0" fontId="2" fillId="0" borderId="36" xfId="3" applyBorder="1" applyAlignment="1">
      <alignment horizontal="center" vertical="center" wrapText="1"/>
    </xf>
    <xf numFmtId="0" fontId="2" fillId="5" borderId="34" xfId="3" applyFill="1" applyBorder="1" applyAlignment="1">
      <alignment horizontal="center" vertical="center" wrapText="1"/>
    </xf>
    <xf numFmtId="0" fontId="2" fillId="5" borderId="30" xfId="3" applyFill="1" applyBorder="1" applyAlignment="1">
      <alignment horizontal="center" vertical="center" wrapText="1"/>
    </xf>
    <xf numFmtId="0" fontId="2" fillId="5" borderId="35" xfId="3" applyFill="1" applyBorder="1" applyAlignment="1">
      <alignment horizontal="center" vertical="center" wrapText="1"/>
    </xf>
    <xf numFmtId="0" fontId="2" fillId="5" borderId="33" xfId="3" applyFill="1" applyBorder="1" applyAlignment="1">
      <alignment horizontal="center" vertical="center" wrapText="1"/>
    </xf>
    <xf numFmtId="0" fontId="2" fillId="5" borderId="1" xfId="3" applyFill="1" applyBorder="1" applyAlignment="1">
      <alignment horizontal="center" vertical="center" wrapText="1"/>
    </xf>
    <xf numFmtId="0" fontId="2" fillId="5" borderId="36" xfId="3" applyFill="1" applyBorder="1" applyAlignment="1">
      <alignment horizontal="center" vertical="center" wrapText="1"/>
    </xf>
    <xf numFmtId="0" fontId="2" fillId="4" borderId="34" xfId="3" applyFill="1" applyBorder="1" applyAlignment="1">
      <alignment horizontal="center" vertical="center" wrapText="1"/>
    </xf>
    <xf numFmtId="0" fontId="2" fillId="4" borderId="30" xfId="3" applyFill="1" applyBorder="1" applyAlignment="1">
      <alignment horizontal="center" vertical="center" wrapText="1"/>
    </xf>
    <xf numFmtId="0" fontId="2" fillId="4" borderId="35" xfId="3" applyFill="1" applyBorder="1" applyAlignment="1">
      <alignment horizontal="center" vertical="center" wrapText="1"/>
    </xf>
    <xf numFmtId="0" fontId="2" fillId="4" borderId="33" xfId="3" applyFill="1" applyBorder="1" applyAlignment="1">
      <alignment horizontal="center" vertical="center" wrapText="1"/>
    </xf>
    <xf numFmtId="0" fontId="2" fillId="4" borderId="1" xfId="3" applyFill="1" applyBorder="1" applyAlignment="1">
      <alignment horizontal="center" vertical="center" wrapText="1"/>
    </xf>
    <xf numFmtId="0" fontId="2" fillId="4" borderId="36" xfId="3" applyFill="1" applyBorder="1" applyAlignment="1">
      <alignment horizontal="center" vertical="center" wrapText="1"/>
    </xf>
    <xf numFmtId="49" fontId="2" fillId="8" borderId="4" xfId="3" applyNumberFormat="1" applyFill="1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0" fontId="2" fillId="0" borderId="4" xfId="3" applyBorder="1" applyAlignment="1">
      <alignment horizontal="center" vertical="center"/>
    </xf>
    <xf numFmtId="0" fontId="2" fillId="0" borderId="5" xfId="3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 wrapText="1"/>
    </xf>
    <xf numFmtId="0" fontId="2" fillId="3" borderId="4" xfId="3" applyFill="1" applyBorder="1" applyAlignment="1">
      <alignment horizontal="center" vertical="center" wrapText="1"/>
    </xf>
    <xf numFmtId="0" fontId="2" fillId="3" borderId="5" xfId="3" applyFill="1" applyBorder="1" applyAlignment="1">
      <alignment horizontal="center" vertical="center" wrapText="1"/>
    </xf>
    <xf numFmtId="0" fontId="2" fillId="0" borderId="14" xfId="3" applyBorder="1" applyAlignment="1">
      <alignment horizontal="center" vertical="center"/>
    </xf>
    <xf numFmtId="0" fontId="2" fillId="0" borderId="18" xfId="3" applyBorder="1" applyAlignment="1">
      <alignment horizontal="center" vertical="center"/>
    </xf>
    <xf numFmtId="0" fontId="2" fillId="0" borderId="40" xfId="3" applyBorder="1" applyAlignment="1">
      <alignment horizontal="center" vertical="center" wrapText="1"/>
    </xf>
    <xf numFmtId="0" fontId="2" fillId="0" borderId="10" xfId="3" applyBorder="1" applyAlignment="1">
      <alignment horizontal="center" vertical="center" wrapText="1"/>
    </xf>
    <xf numFmtId="0" fontId="2" fillId="0" borderId="9" xfId="3" applyBorder="1" applyAlignment="1">
      <alignment horizontal="center" vertical="center" wrapText="1"/>
    </xf>
    <xf numFmtId="0" fontId="2" fillId="0" borderId="3" xfId="3" applyBorder="1" applyAlignment="1" applyProtection="1">
      <alignment horizontal="center" vertical="center"/>
      <protection locked="0"/>
    </xf>
    <xf numFmtId="0" fontId="2" fillId="0" borderId="4" xfId="3" applyBorder="1" applyAlignment="1" applyProtection="1">
      <alignment horizontal="center" vertical="center"/>
      <protection locked="0"/>
    </xf>
    <xf numFmtId="0" fontId="2" fillId="0" borderId="5" xfId="3" applyBorder="1" applyAlignment="1" applyProtection="1">
      <alignment horizontal="center" vertical="center"/>
      <protection locked="0"/>
    </xf>
  </cellXfs>
  <cellStyles count="4">
    <cellStyle name="Komma" xfId="1" builtinId="3"/>
    <cellStyle name="Normal 2" xfId="3"/>
    <cellStyle name="Prozent" xfId="2" builtinId="5"/>
    <cellStyle name="Standard" xfId="0" builtinId="0"/>
  </cellStyles>
  <dxfs count="2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D7" fmlaRange="$AE$8:$AE$11" noThreeD="1" sel="1" val="0"/>
</file>

<file path=xl/ctrlProps/ctrlProp10.xml><?xml version="1.0" encoding="utf-8"?>
<formControlPr xmlns="http://schemas.microsoft.com/office/spreadsheetml/2009/9/main" objectType="Drop" dropStyle="combo" dx="16" fmlaLink="C11" fmlaRange="$AC$8:$AC$9" noThreeD="1" sel="2" val="0"/>
</file>

<file path=xl/ctrlProps/ctrlProp11.xml><?xml version="1.0" encoding="utf-8"?>
<formControlPr xmlns="http://schemas.microsoft.com/office/spreadsheetml/2009/9/main" objectType="Drop" dropStyle="combo" dx="16" fmlaLink="D12" fmlaRange="$AE$8:$AE$11" noThreeD="1" sel="2" val="0"/>
</file>

<file path=xl/ctrlProps/ctrlProp12.xml><?xml version="1.0" encoding="utf-8"?>
<formControlPr xmlns="http://schemas.microsoft.com/office/spreadsheetml/2009/9/main" objectType="Drop" dropStyle="combo" dx="16" fmlaLink="C12" fmlaRange="$AC$8:$AC$9" noThreeD="1" sel="2" val="0"/>
</file>

<file path=xl/ctrlProps/ctrlProp13.xml><?xml version="1.0" encoding="utf-8"?>
<formControlPr xmlns="http://schemas.microsoft.com/office/spreadsheetml/2009/9/main" objectType="Drop" dropStyle="combo" dx="16" fmlaLink="D13" fmlaRange="$AE$8:$AE$11" noThreeD="1" sel="3" val="0"/>
</file>

<file path=xl/ctrlProps/ctrlProp14.xml><?xml version="1.0" encoding="utf-8"?>
<formControlPr xmlns="http://schemas.microsoft.com/office/spreadsheetml/2009/9/main" objectType="Drop" dropStyle="combo" dx="16" fmlaLink="C13" fmlaRange="$AC$8:$AC$9" noThreeD="1" sel="2" val="0"/>
</file>

<file path=xl/ctrlProps/ctrlProp15.xml><?xml version="1.0" encoding="utf-8"?>
<formControlPr xmlns="http://schemas.microsoft.com/office/spreadsheetml/2009/9/main" objectType="Drop" dropStyle="combo" dx="16" fmlaLink="D14" fmlaRange="$AE$8:$AE$11" noThreeD="1" sel="4" val="0"/>
</file>

<file path=xl/ctrlProps/ctrlProp16.xml><?xml version="1.0" encoding="utf-8"?>
<formControlPr xmlns="http://schemas.microsoft.com/office/spreadsheetml/2009/9/main" objectType="Drop" dropStyle="combo" dx="16" fmlaLink="C14" fmlaRange="$AC$8:$AC$9" noThreeD="1" sel="2" val="0"/>
</file>

<file path=xl/ctrlProps/ctrlProp17.xml><?xml version="1.0" encoding="utf-8"?>
<formControlPr xmlns="http://schemas.microsoft.com/office/spreadsheetml/2009/9/main" objectType="Drop" dropStyle="combo" dx="16" fmlaLink="D15" fmlaRange="$AE$8:$AE$11" noThreeD="1" sel="1" val="0"/>
</file>

<file path=xl/ctrlProps/ctrlProp18.xml><?xml version="1.0" encoding="utf-8"?>
<formControlPr xmlns="http://schemas.microsoft.com/office/spreadsheetml/2009/9/main" objectType="Drop" dropStyle="combo" dx="16" fmlaLink="C15" fmlaRange="$AC$8:$AC$9" noThreeD="1" sel="2" val="0"/>
</file>

<file path=xl/ctrlProps/ctrlProp19.xml><?xml version="1.0" encoding="utf-8"?>
<formControlPr xmlns="http://schemas.microsoft.com/office/spreadsheetml/2009/9/main" objectType="Drop" dropStyle="combo" dx="16" fmlaLink="D16" fmlaRange="$AE$8:$AE$11" noThreeD="1" sel="2" val="0"/>
</file>

<file path=xl/ctrlProps/ctrlProp2.xml><?xml version="1.0" encoding="utf-8"?>
<formControlPr xmlns="http://schemas.microsoft.com/office/spreadsheetml/2009/9/main" objectType="Drop" dropStyle="combo" dx="16" fmlaLink="C7" fmlaRange="$AC$8:$AC$9" noThreeD="1" sel="2" val="0"/>
</file>

<file path=xl/ctrlProps/ctrlProp20.xml><?xml version="1.0" encoding="utf-8"?>
<formControlPr xmlns="http://schemas.microsoft.com/office/spreadsheetml/2009/9/main" objectType="Drop" dropStyle="combo" dx="16" fmlaLink="C16" fmlaRange="$AC$8:$AC$9" noThreeD="1" sel="2" val="0"/>
</file>

<file path=xl/ctrlProps/ctrlProp21.xml><?xml version="1.0" encoding="utf-8"?>
<formControlPr xmlns="http://schemas.microsoft.com/office/spreadsheetml/2009/9/main" objectType="Drop" dropStyle="combo" dx="16" fmlaLink="D17" fmlaRange="$AE$8:$AE$11" noThreeD="1" sel="3" val="0"/>
</file>

<file path=xl/ctrlProps/ctrlProp22.xml><?xml version="1.0" encoding="utf-8"?>
<formControlPr xmlns="http://schemas.microsoft.com/office/spreadsheetml/2009/9/main" objectType="Drop" dropStyle="combo" dx="16" fmlaLink="C17" fmlaRange="$AC$8:$AC$9" noThreeD="1" sel="2" val="0"/>
</file>

<file path=xl/ctrlProps/ctrlProp23.xml><?xml version="1.0" encoding="utf-8"?>
<formControlPr xmlns="http://schemas.microsoft.com/office/spreadsheetml/2009/9/main" objectType="Drop" dropStyle="combo" dx="16" fmlaLink="D18" fmlaRange="$AE$8:$AE$11" noThreeD="1" sel="4" val="0"/>
</file>

<file path=xl/ctrlProps/ctrlProp24.xml><?xml version="1.0" encoding="utf-8"?>
<formControlPr xmlns="http://schemas.microsoft.com/office/spreadsheetml/2009/9/main" objectType="Drop" dropStyle="combo" dx="16" fmlaLink="C18" fmlaRange="$AC$8:$AC$9" noThreeD="1" sel="2" val="0"/>
</file>

<file path=xl/ctrlProps/ctrlProp25.xml><?xml version="1.0" encoding="utf-8"?>
<formControlPr xmlns="http://schemas.microsoft.com/office/spreadsheetml/2009/9/main" objectType="Drop" dropStyle="combo" dx="16" fmlaLink="D19" fmlaRange="$AE$8:$AE$11" noThreeD="1" sel="1" val="0"/>
</file>

<file path=xl/ctrlProps/ctrlProp26.xml><?xml version="1.0" encoding="utf-8"?>
<formControlPr xmlns="http://schemas.microsoft.com/office/spreadsheetml/2009/9/main" objectType="Drop" dropStyle="combo" dx="16" fmlaLink="C19" fmlaRange="$AC$8:$AC$9" noThreeD="1" sel="1" val="0"/>
</file>

<file path=xl/ctrlProps/ctrlProp27.xml><?xml version="1.0" encoding="utf-8"?>
<formControlPr xmlns="http://schemas.microsoft.com/office/spreadsheetml/2009/9/main" objectType="Drop" dropStyle="combo" dx="16" fmlaLink="D20" fmlaRange="$AE$8:$AE$11" noThreeD="1" sel="2" val="0"/>
</file>

<file path=xl/ctrlProps/ctrlProp28.xml><?xml version="1.0" encoding="utf-8"?>
<formControlPr xmlns="http://schemas.microsoft.com/office/spreadsheetml/2009/9/main" objectType="Drop" dropStyle="combo" dx="16" fmlaLink="C20" fmlaRange="$AC$8:$AC$9" noThreeD="1" sel="1" val="0"/>
</file>

<file path=xl/ctrlProps/ctrlProp29.xml><?xml version="1.0" encoding="utf-8"?>
<formControlPr xmlns="http://schemas.microsoft.com/office/spreadsheetml/2009/9/main" objectType="Drop" dropStyle="combo" dx="16" fmlaLink="D21" fmlaRange="$AE$8:$AE$11" noThreeD="1" sel="3" val="0"/>
</file>

<file path=xl/ctrlProps/ctrlProp3.xml><?xml version="1.0" encoding="utf-8"?>
<formControlPr xmlns="http://schemas.microsoft.com/office/spreadsheetml/2009/9/main" objectType="Drop" dropStyle="combo" dx="16" fmlaLink="D8" fmlaRange="$AE$8:$AE$11" noThreeD="1" sel="2" val="0"/>
</file>

<file path=xl/ctrlProps/ctrlProp30.xml><?xml version="1.0" encoding="utf-8"?>
<formControlPr xmlns="http://schemas.microsoft.com/office/spreadsheetml/2009/9/main" objectType="Drop" dropStyle="combo" dx="16" fmlaLink="C21" fmlaRange="$AC$8:$AC$9" noThreeD="1" sel="1" val="0"/>
</file>

<file path=xl/ctrlProps/ctrlProp31.xml><?xml version="1.0" encoding="utf-8"?>
<formControlPr xmlns="http://schemas.microsoft.com/office/spreadsheetml/2009/9/main" objectType="Drop" dropStyle="combo" dx="16" fmlaLink="D22" fmlaRange="$AE$8:$AE$11" noThreeD="1" sel="4" val="0"/>
</file>

<file path=xl/ctrlProps/ctrlProp32.xml><?xml version="1.0" encoding="utf-8"?>
<formControlPr xmlns="http://schemas.microsoft.com/office/spreadsheetml/2009/9/main" objectType="Drop" dropStyle="combo" dx="16" fmlaLink="C22" fmlaRange="$AC$8:$AC$9" noThreeD="1" sel="1" val="0"/>
</file>

<file path=xl/ctrlProps/ctrlProp33.xml><?xml version="1.0" encoding="utf-8"?>
<formControlPr xmlns="http://schemas.microsoft.com/office/spreadsheetml/2009/9/main" objectType="Drop" dropStyle="combo" dx="16" fmlaLink="D23" fmlaRange="$AE$8:$AE$11" noThreeD="1" sel="1" val="0"/>
</file>

<file path=xl/ctrlProps/ctrlProp34.xml><?xml version="1.0" encoding="utf-8"?>
<formControlPr xmlns="http://schemas.microsoft.com/office/spreadsheetml/2009/9/main" objectType="Drop" dropStyle="combo" dx="16" fmlaLink="C23" fmlaRange="$AC$8:$AC$9" noThreeD="1" sel="1" val="0"/>
</file>

<file path=xl/ctrlProps/ctrlProp35.xml><?xml version="1.0" encoding="utf-8"?>
<formControlPr xmlns="http://schemas.microsoft.com/office/spreadsheetml/2009/9/main" objectType="Drop" dropStyle="combo" dx="16" fmlaLink="D24" fmlaRange="$AE$8:$AE$11" noThreeD="1" sel="2" val="0"/>
</file>

<file path=xl/ctrlProps/ctrlProp36.xml><?xml version="1.0" encoding="utf-8"?>
<formControlPr xmlns="http://schemas.microsoft.com/office/spreadsheetml/2009/9/main" objectType="Drop" dropStyle="combo" dx="16" fmlaLink="C24" fmlaRange="$AC$8:$AC$9" noThreeD="1" sel="1" val="0"/>
</file>

<file path=xl/ctrlProps/ctrlProp37.xml><?xml version="1.0" encoding="utf-8"?>
<formControlPr xmlns="http://schemas.microsoft.com/office/spreadsheetml/2009/9/main" objectType="Drop" dropStyle="combo" dx="16" fmlaLink="D25" fmlaRange="$AE$8:$AE$11" noThreeD="1" sel="3" val="0"/>
</file>

<file path=xl/ctrlProps/ctrlProp38.xml><?xml version="1.0" encoding="utf-8"?>
<formControlPr xmlns="http://schemas.microsoft.com/office/spreadsheetml/2009/9/main" objectType="Drop" dropStyle="combo" dx="16" fmlaLink="C25" fmlaRange="$AC$8:$AC$9" noThreeD="1" sel="1" val="0"/>
</file>

<file path=xl/ctrlProps/ctrlProp39.xml><?xml version="1.0" encoding="utf-8"?>
<formControlPr xmlns="http://schemas.microsoft.com/office/spreadsheetml/2009/9/main" objectType="Drop" dropStyle="combo" dx="16" fmlaLink="D26" fmlaRange="$AE$8:$AE$11" noThreeD="1" sel="4" val="0"/>
</file>

<file path=xl/ctrlProps/ctrlProp4.xml><?xml version="1.0" encoding="utf-8"?>
<formControlPr xmlns="http://schemas.microsoft.com/office/spreadsheetml/2009/9/main" objectType="Drop" dropStyle="combo" dx="16" fmlaLink="C8" fmlaRange="$AC$8:$AC$9" noThreeD="1" sel="2" val="0"/>
</file>

<file path=xl/ctrlProps/ctrlProp40.xml><?xml version="1.0" encoding="utf-8"?>
<formControlPr xmlns="http://schemas.microsoft.com/office/spreadsheetml/2009/9/main" objectType="Drop" dropStyle="combo" dx="16" fmlaLink="C26" fmlaRange="$AC$8:$AC$9" noThreeD="1" sel="1" val="0"/>
</file>

<file path=xl/ctrlProps/ctrlProp41.xml><?xml version="1.0" encoding="utf-8"?>
<formControlPr xmlns="http://schemas.microsoft.com/office/spreadsheetml/2009/9/main" objectType="Drop" dropStyle="combo" dx="16" fmlaLink="D27" fmlaRange="$AE$8:$AE$11" noThreeD="1" sel="1" val="0"/>
</file>

<file path=xl/ctrlProps/ctrlProp42.xml><?xml version="1.0" encoding="utf-8"?>
<formControlPr xmlns="http://schemas.microsoft.com/office/spreadsheetml/2009/9/main" objectType="Drop" dropStyle="combo" dx="16" fmlaLink="C27" fmlaRange="$AC$8:$AC$9" noThreeD="1" sel="1" val="0"/>
</file>

<file path=xl/ctrlProps/ctrlProp43.xml><?xml version="1.0" encoding="utf-8"?>
<formControlPr xmlns="http://schemas.microsoft.com/office/spreadsheetml/2009/9/main" objectType="Drop" dropStyle="combo" dx="16" fmlaLink="D28" fmlaRange="$AE$8:$AE$11" noThreeD="1" sel="2" val="0"/>
</file>

<file path=xl/ctrlProps/ctrlProp44.xml><?xml version="1.0" encoding="utf-8"?>
<formControlPr xmlns="http://schemas.microsoft.com/office/spreadsheetml/2009/9/main" objectType="Drop" dropStyle="combo" dx="16" fmlaLink="C28" fmlaRange="$AC$8:$AC$9" noThreeD="1" sel="1" val="0"/>
</file>

<file path=xl/ctrlProps/ctrlProp45.xml><?xml version="1.0" encoding="utf-8"?>
<formControlPr xmlns="http://schemas.microsoft.com/office/spreadsheetml/2009/9/main" objectType="Drop" dropStyle="combo" dx="16" fmlaLink="D29" fmlaRange="$AE$8:$AE$11" noThreeD="1" sel="3" val="0"/>
</file>

<file path=xl/ctrlProps/ctrlProp46.xml><?xml version="1.0" encoding="utf-8"?>
<formControlPr xmlns="http://schemas.microsoft.com/office/spreadsheetml/2009/9/main" objectType="Drop" dropStyle="combo" dx="16" fmlaLink="C29" fmlaRange="$AC$8:$AC$9" noThreeD="1" sel="1" val="0"/>
</file>

<file path=xl/ctrlProps/ctrlProp47.xml><?xml version="1.0" encoding="utf-8"?>
<formControlPr xmlns="http://schemas.microsoft.com/office/spreadsheetml/2009/9/main" objectType="Drop" dropStyle="combo" dx="16" fmlaLink="D30" fmlaRange="$AE$8:$AE$11" noThreeD="1" sel="4" val="0"/>
</file>

<file path=xl/ctrlProps/ctrlProp48.xml><?xml version="1.0" encoding="utf-8"?>
<formControlPr xmlns="http://schemas.microsoft.com/office/spreadsheetml/2009/9/main" objectType="Drop" dropStyle="combo" dx="16" fmlaLink="C30" fmlaRange="$AC$8:$AC$9" noThreeD="1" sel="1" val="0"/>
</file>

<file path=xl/ctrlProps/ctrlProp5.xml><?xml version="1.0" encoding="utf-8"?>
<formControlPr xmlns="http://schemas.microsoft.com/office/spreadsheetml/2009/9/main" objectType="Drop" dropStyle="combo" dx="16" fmlaLink="D9" fmlaRange="$AE$8:$AE$11" noThreeD="1" sel="3" val="0"/>
</file>

<file path=xl/ctrlProps/ctrlProp6.xml><?xml version="1.0" encoding="utf-8"?>
<formControlPr xmlns="http://schemas.microsoft.com/office/spreadsheetml/2009/9/main" objectType="Drop" dropStyle="combo" dx="16" fmlaLink="C9" fmlaRange="$AC$8:$AC$9" noThreeD="1" sel="2" val="0"/>
</file>

<file path=xl/ctrlProps/ctrlProp7.xml><?xml version="1.0" encoding="utf-8"?>
<formControlPr xmlns="http://schemas.microsoft.com/office/spreadsheetml/2009/9/main" objectType="Drop" dropStyle="combo" dx="16" fmlaLink="D10" fmlaRange="$AE$8:$AE$11" noThreeD="1" sel="4" val="0"/>
</file>

<file path=xl/ctrlProps/ctrlProp8.xml><?xml version="1.0" encoding="utf-8"?>
<formControlPr xmlns="http://schemas.microsoft.com/office/spreadsheetml/2009/9/main" objectType="Drop" dropStyle="combo" dx="16" fmlaLink="C10" fmlaRange="$AC$8:$AC$9" noThreeD="1" sel="2" val="0"/>
</file>

<file path=xl/ctrlProps/ctrlProp9.xml><?xml version="1.0" encoding="utf-8"?>
<formControlPr xmlns="http://schemas.microsoft.com/office/spreadsheetml/2009/9/main" objectType="Drop" dropStyle="combo" dx="16" fmlaLink="D11" fmlaRange="$AE$8:$AE$11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6</xdr:row>
          <xdr:rowOff>38100</xdr:rowOff>
        </xdr:from>
        <xdr:to>
          <xdr:col>3</xdr:col>
          <xdr:colOff>485775</xdr:colOff>
          <xdr:row>6</xdr:row>
          <xdr:rowOff>219075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6</xdr:row>
          <xdr:rowOff>38100</xdr:rowOff>
        </xdr:from>
        <xdr:to>
          <xdr:col>2</xdr:col>
          <xdr:colOff>676275</xdr:colOff>
          <xdr:row>6</xdr:row>
          <xdr:rowOff>228600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7</xdr:row>
          <xdr:rowOff>38100</xdr:rowOff>
        </xdr:from>
        <xdr:to>
          <xdr:col>3</xdr:col>
          <xdr:colOff>485775</xdr:colOff>
          <xdr:row>7</xdr:row>
          <xdr:rowOff>219075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7</xdr:row>
          <xdr:rowOff>38100</xdr:rowOff>
        </xdr:from>
        <xdr:to>
          <xdr:col>2</xdr:col>
          <xdr:colOff>676275</xdr:colOff>
          <xdr:row>7</xdr:row>
          <xdr:rowOff>228600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</xdr:row>
          <xdr:rowOff>38100</xdr:rowOff>
        </xdr:from>
        <xdr:to>
          <xdr:col>3</xdr:col>
          <xdr:colOff>485775</xdr:colOff>
          <xdr:row>8</xdr:row>
          <xdr:rowOff>219075</xdr:rowOff>
        </xdr:to>
        <xdr:sp macro="" textlink="">
          <xdr:nvSpPr>
            <xdr:cNvPr id="1054" name="Drop Dow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8</xdr:row>
          <xdr:rowOff>38100</xdr:rowOff>
        </xdr:from>
        <xdr:to>
          <xdr:col>2</xdr:col>
          <xdr:colOff>676275</xdr:colOff>
          <xdr:row>8</xdr:row>
          <xdr:rowOff>228600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9</xdr:row>
          <xdr:rowOff>38100</xdr:rowOff>
        </xdr:from>
        <xdr:to>
          <xdr:col>3</xdr:col>
          <xdr:colOff>485775</xdr:colOff>
          <xdr:row>9</xdr:row>
          <xdr:rowOff>219075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9</xdr:row>
          <xdr:rowOff>38100</xdr:rowOff>
        </xdr:from>
        <xdr:to>
          <xdr:col>2</xdr:col>
          <xdr:colOff>676275</xdr:colOff>
          <xdr:row>9</xdr:row>
          <xdr:rowOff>228600</xdr:rowOff>
        </xdr:to>
        <xdr:sp macro="" textlink="">
          <xdr:nvSpPr>
            <xdr:cNvPr id="1057" name="Drop Dow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10</xdr:row>
          <xdr:rowOff>38100</xdr:rowOff>
        </xdr:from>
        <xdr:to>
          <xdr:col>3</xdr:col>
          <xdr:colOff>485775</xdr:colOff>
          <xdr:row>10</xdr:row>
          <xdr:rowOff>219075</xdr:rowOff>
        </xdr:to>
        <xdr:sp macro="" textlink="">
          <xdr:nvSpPr>
            <xdr:cNvPr id="1058" name="Drop Dow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10</xdr:row>
          <xdr:rowOff>38100</xdr:rowOff>
        </xdr:from>
        <xdr:to>
          <xdr:col>2</xdr:col>
          <xdr:colOff>676275</xdr:colOff>
          <xdr:row>10</xdr:row>
          <xdr:rowOff>228600</xdr:rowOff>
        </xdr:to>
        <xdr:sp macro="" textlink="">
          <xdr:nvSpPr>
            <xdr:cNvPr id="1059" name="Drop Dow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</xdr:row>
          <xdr:rowOff>38100</xdr:rowOff>
        </xdr:from>
        <xdr:to>
          <xdr:col>3</xdr:col>
          <xdr:colOff>485775</xdr:colOff>
          <xdr:row>11</xdr:row>
          <xdr:rowOff>219075</xdr:rowOff>
        </xdr:to>
        <xdr:sp macro="" textlink="">
          <xdr:nvSpPr>
            <xdr:cNvPr id="1060" name="Drop Dow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11</xdr:row>
          <xdr:rowOff>38100</xdr:rowOff>
        </xdr:from>
        <xdr:to>
          <xdr:col>2</xdr:col>
          <xdr:colOff>676275</xdr:colOff>
          <xdr:row>11</xdr:row>
          <xdr:rowOff>228600</xdr:rowOff>
        </xdr:to>
        <xdr:sp macro="" textlink="">
          <xdr:nvSpPr>
            <xdr:cNvPr id="1061" name="Drop Dow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12</xdr:row>
          <xdr:rowOff>38100</xdr:rowOff>
        </xdr:from>
        <xdr:to>
          <xdr:col>3</xdr:col>
          <xdr:colOff>485775</xdr:colOff>
          <xdr:row>12</xdr:row>
          <xdr:rowOff>219075</xdr:rowOff>
        </xdr:to>
        <xdr:sp macro="" textlink="">
          <xdr:nvSpPr>
            <xdr:cNvPr id="1062" name="Drop Dow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12</xdr:row>
          <xdr:rowOff>38100</xdr:rowOff>
        </xdr:from>
        <xdr:to>
          <xdr:col>2</xdr:col>
          <xdr:colOff>676275</xdr:colOff>
          <xdr:row>12</xdr:row>
          <xdr:rowOff>228600</xdr:rowOff>
        </xdr:to>
        <xdr:sp macro="" textlink="">
          <xdr:nvSpPr>
            <xdr:cNvPr id="1063" name="Drop Dow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13</xdr:row>
          <xdr:rowOff>38100</xdr:rowOff>
        </xdr:from>
        <xdr:to>
          <xdr:col>3</xdr:col>
          <xdr:colOff>485775</xdr:colOff>
          <xdr:row>13</xdr:row>
          <xdr:rowOff>219075</xdr:rowOff>
        </xdr:to>
        <xdr:sp macro="" textlink="">
          <xdr:nvSpPr>
            <xdr:cNvPr id="1064" name="Drop Dow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13</xdr:row>
          <xdr:rowOff>38100</xdr:rowOff>
        </xdr:from>
        <xdr:to>
          <xdr:col>2</xdr:col>
          <xdr:colOff>676275</xdr:colOff>
          <xdr:row>13</xdr:row>
          <xdr:rowOff>228600</xdr:rowOff>
        </xdr:to>
        <xdr:sp macro="" textlink="">
          <xdr:nvSpPr>
            <xdr:cNvPr id="1065" name="Drop Dow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14</xdr:row>
          <xdr:rowOff>38100</xdr:rowOff>
        </xdr:from>
        <xdr:to>
          <xdr:col>3</xdr:col>
          <xdr:colOff>485775</xdr:colOff>
          <xdr:row>14</xdr:row>
          <xdr:rowOff>219075</xdr:rowOff>
        </xdr:to>
        <xdr:sp macro="" textlink="">
          <xdr:nvSpPr>
            <xdr:cNvPr id="1066" name="Drop Dow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14</xdr:row>
          <xdr:rowOff>38100</xdr:rowOff>
        </xdr:from>
        <xdr:to>
          <xdr:col>2</xdr:col>
          <xdr:colOff>676275</xdr:colOff>
          <xdr:row>14</xdr:row>
          <xdr:rowOff>228600</xdr:rowOff>
        </xdr:to>
        <xdr:sp macro="" textlink="">
          <xdr:nvSpPr>
            <xdr:cNvPr id="1067" name="Drop Dow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15</xdr:row>
          <xdr:rowOff>47625</xdr:rowOff>
        </xdr:from>
        <xdr:to>
          <xdr:col>3</xdr:col>
          <xdr:colOff>485775</xdr:colOff>
          <xdr:row>15</xdr:row>
          <xdr:rowOff>228600</xdr:rowOff>
        </xdr:to>
        <xdr:sp macro="" textlink="">
          <xdr:nvSpPr>
            <xdr:cNvPr id="1070" name="Drop Dow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15</xdr:row>
          <xdr:rowOff>47625</xdr:rowOff>
        </xdr:from>
        <xdr:to>
          <xdr:col>2</xdr:col>
          <xdr:colOff>676275</xdr:colOff>
          <xdr:row>15</xdr:row>
          <xdr:rowOff>238125</xdr:rowOff>
        </xdr:to>
        <xdr:sp macro="" textlink="">
          <xdr:nvSpPr>
            <xdr:cNvPr id="1071" name="Drop Dow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16</xdr:row>
          <xdr:rowOff>38100</xdr:rowOff>
        </xdr:from>
        <xdr:to>
          <xdr:col>3</xdr:col>
          <xdr:colOff>485775</xdr:colOff>
          <xdr:row>16</xdr:row>
          <xdr:rowOff>219075</xdr:rowOff>
        </xdr:to>
        <xdr:sp macro="" textlink="">
          <xdr:nvSpPr>
            <xdr:cNvPr id="1072" name="Drop Dow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16</xdr:row>
          <xdr:rowOff>38100</xdr:rowOff>
        </xdr:from>
        <xdr:to>
          <xdr:col>2</xdr:col>
          <xdr:colOff>676275</xdr:colOff>
          <xdr:row>16</xdr:row>
          <xdr:rowOff>228600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17</xdr:row>
          <xdr:rowOff>38100</xdr:rowOff>
        </xdr:from>
        <xdr:to>
          <xdr:col>3</xdr:col>
          <xdr:colOff>485775</xdr:colOff>
          <xdr:row>17</xdr:row>
          <xdr:rowOff>219075</xdr:rowOff>
        </xdr:to>
        <xdr:sp macro="" textlink="">
          <xdr:nvSpPr>
            <xdr:cNvPr id="1074" name="Drop Dow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17</xdr:row>
          <xdr:rowOff>38100</xdr:rowOff>
        </xdr:from>
        <xdr:to>
          <xdr:col>2</xdr:col>
          <xdr:colOff>676275</xdr:colOff>
          <xdr:row>17</xdr:row>
          <xdr:rowOff>228600</xdr:rowOff>
        </xdr:to>
        <xdr:sp macro="" textlink="">
          <xdr:nvSpPr>
            <xdr:cNvPr id="1075" name="Drop Dow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18</xdr:row>
          <xdr:rowOff>38100</xdr:rowOff>
        </xdr:from>
        <xdr:to>
          <xdr:col>3</xdr:col>
          <xdr:colOff>485775</xdr:colOff>
          <xdr:row>18</xdr:row>
          <xdr:rowOff>219075</xdr:rowOff>
        </xdr:to>
        <xdr:sp macro="" textlink="">
          <xdr:nvSpPr>
            <xdr:cNvPr id="1076" name="Drop Dow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18</xdr:row>
          <xdr:rowOff>38100</xdr:rowOff>
        </xdr:from>
        <xdr:to>
          <xdr:col>2</xdr:col>
          <xdr:colOff>676275</xdr:colOff>
          <xdr:row>18</xdr:row>
          <xdr:rowOff>228600</xdr:rowOff>
        </xdr:to>
        <xdr:sp macro="" textlink="">
          <xdr:nvSpPr>
            <xdr:cNvPr id="1077" name="Drop Dow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19</xdr:row>
          <xdr:rowOff>47625</xdr:rowOff>
        </xdr:from>
        <xdr:to>
          <xdr:col>3</xdr:col>
          <xdr:colOff>485775</xdr:colOff>
          <xdr:row>19</xdr:row>
          <xdr:rowOff>228600</xdr:rowOff>
        </xdr:to>
        <xdr:sp macro="" textlink="">
          <xdr:nvSpPr>
            <xdr:cNvPr id="1078" name="Drop Dow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19</xdr:row>
          <xdr:rowOff>47625</xdr:rowOff>
        </xdr:from>
        <xdr:to>
          <xdr:col>2</xdr:col>
          <xdr:colOff>676275</xdr:colOff>
          <xdr:row>19</xdr:row>
          <xdr:rowOff>238125</xdr:rowOff>
        </xdr:to>
        <xdr:sp macro="" textlink="">
          <xdr:nvSpPr>
            <xdr:cNvPr id="1079" name="Drop Dow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20</xdr:row>
          <xdr:rowOff>47625</xdr:rowOff>
        </xdr:from>
        <xdr:to>
          <xdr:col>3</xdr:col>
          <xdr:colOff>485775</xdr:colOff>
          <xdr:row>20</xdr:row>
          <xdr:rowOff>228600</xdr:rowOff>
        </xdr:to>
        <xdr:sp macro="" textlink="">
          <xdr:nvSpPr>
            <xdr:cNvPr id="1080" name="Drop Dow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20</xdr:row>
          <xdr:rowOff>47625</xdr:rowOff>
        </xdr:from>
        <xdr:to>
          <xdr:col>2</xdr:col>
          <xdr:colOff>676275</xdr:colOff>
          <xdr:row>20</xdr:row>
          <xdr:rowOff>238125</xdr:rowOff>
        </xdr:to>
        <xdr:sp macro="" textlink="">
          <xdr:nvSpPr>
            <xdr:cNvPr id="1081" name="Drop Dow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21</xdr:row>
          <xdr:rowOff>47625</xdr:rowOff>
        </xdr:from>
        <xdr:to>
          <xdr:col>3</xdr:col>
          <xdr:colOff>485775</xdr:colOff>
          <xdr:row>21</xdr:row>
          <xdr:rowOff>228600</xdr:rowOff>
        </xdr:to>
        <xdr:sp macro="" textlink="">
          <xdr:nvSpPr>
            <xdr:cNvPr id="1082" name="Drop Dow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21</xdr:row>
          <xdr:rowOff>47625</xdr:rowOff>
        </xdr:from>
        <xdr:to>
          <xdr:col>2</xdr:col>
          <xdr:colOff>676275</xdr:colOff>
          <xdr:row>21</xdr:row>
          <xdr:rowOff>238125</xdr:rowOff>
        </xdr:to>
        <xdr:sp macro="" textlink="">
          <xdr:nvSpPr>
            <xdr:cNvPr id="1083" name="Drop Dow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22</xdr:row>
          <xdr:rowOff>47625</xdr:rowOff>
        </xdr:from>
        <xdr:to>
          <xdr:col>3</xdr:col>
          <xdr:colOff>485775</xdr:colOff>
          <xdr:row>22</xdr:row>
          <xdr:rowOff>228600</xdr:rowOff>
        </xdr:to>
        <xdr:sp macro="" textlink="">
          <xdr:nvSpPr>
            <xdr:cNvPr id="1084" name="Drop Dow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22</xdr:row>
          <xdr:rowOff>47625</xdr:rowOff>
        </xdr:from>
        <xdr:to>
          <xdr:col>2</xdr:col>
          <xdr:colOff>676275</xdr:colOff>
          <xdr:row>22</xdr:row>
          <xdr:rowOff>238125</xdr:rowOff>
        </xdr:to>
        <xdr:sp macro="" textlink="">
          <xdr:nvSpPr>
            <xdr:cNvPr id="1085" name="Drop Dow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23</xdr:row>
          <xdr:rowOff>47625</xdr:rowOff>
        </xdr:from>
        <xdr:to>
          <xdr:col>3</xdr:col>
          <xdr:colOff>485775</xdr:colOff>
          <xdr:row>23</xdr:row>
          <xdr:rowOff>228600</xdr:rowOff>
        </xdr:to>
        <xdr:sp macro="" textlink="">
          <xdr:nvSpPr>
            <xdr:cNvPr id="1086" name="Drop Dow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23</xdr:row>
          <xdr:rowOff>47625</xdr:rowOff>
        </xdr:from>
        <xdr:to>
          <xdr:col>2</xdr:col>
          <xdr:colOff>676275</xdr:colOff>
          <xdr:row>23</xdr:row>
          <xdr:rowOff>238125</xdr:rowOff>
        </xdr:to>
        <xdr:sp macro="" textlink="">
          <xdr:nvSpPr>
            <xdr:cNvPr id="1087" name="Drop Dow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24</xdr:row>
          <xdr:rowOff>47625</xdr:rowOff>
        </xdr:from>
        <xdr:to>
          <xdr:col>3</xdr:col>
          <xdr:colOff>485775</xdr:colOff>
          <xdr:row>24</xdr:row>
          <xdr:rowOff>228600</xdr:rowOff>
        </xdr:to>
        <xdr:sp macro="" textlink="">
          <xdr:nvSpPr>
            <xdr:cNvPr id="1088" name="Drop Dow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24</xdr:row>
          <xdr:rowOff>47625</xdr:rowOff>
        </xdr:from>
        <xdr:to>
          <xdr:col>2</xdr:col>
          <xdr:colOff>676275</xdr:colOff>
          <xdr:row>24</xdr:row>
          <xdr:rowOff>238125</xdr:rowOff>
        </xdr:to>
        <xdr:sp macro="" textlink="">
          <xdr:nvSpPr>
            <xdr:cNvPr id="1089" name="Drop Down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25</xdr:row>
          <xdr:rowOff>47625</xdr:rowOff>
        </xdr:from>
        <xdr:to>
          <xdr:col>3</xdr:col>
          <xdr:colOff>485775</xdr:colOff>
          <xdr:row>25</xdr:row>
          <xdr:rowOff>228600</xdr:rowOff>
        </xdr:to>
        <xdr:sp macro="" textlink="">
          <xdr:nvSpPr>
            <xdr:cNvPr id="1090" name="Drop Down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25</xdr:row>
          <xdr:rowOff>47625</xdr:rowOff>
        </xdr:from>
        <xdr:to>
          <xdr:col>2</xdr:col>
          <xdr:colOff>676275</xdr:colOff>
          <xdr:row>25</xdr:row>
          <xdr:rowOff>238125</xdr:rowOff>
        </xdr:to>
        <xdr:sp macro="" textlink="">
          <xdr:nvSpPr>
            <xdr:cNvPr id="1091" name="Drop Down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26</xdr:row>
          <xdr:rowOff>47625</xdr:rowOff>
        </xdr:from>
        <xdr:to>
          <xdr:col>3</xdr:col>
          <xdr:colOff>485775</xdr:colOff>
          <xdr:row>26</xdr:row>
          <xdr:rowOff>228600</xdr:rowOff>
        </xdr:to>
        <xdr:sp macro="" textlink="">
          <xdr:nvSpPr>
            <xdr:cNvPr id="1092" name="Drop Dow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26</xdr:row>
          <xdr:rowOff>47625</xdr:rowOff>
        </xdr:from>
        <xdr:to>
          <xdr:col>2</xdr:col>
          <xdr:colOff>676275</xdr:colOff>
          <xdr:row>26</xdr:row>
          <xdr:rowOff>238125</xdr:rowOff>
        </xdr:to>
        <xdr:sp macro="" textlink="">
          <xdr:nvSpPr>
            <xdr:cNvPr id="1093" name="Drop Dow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27</xdr:row>
          <xdr:rowOff>47625</xdr:rowOff>
        </xdr:from>
        <xdr:to>
          <xdr:col>3</xdr:col>
          <xdr:colOff>485775</xdr:colOff>
          <xdr:row>27</xdr:row>
          <xdr:rowOff>228600</xdr:rowOff>
        </xdr:to>
        <xdr:sp macro="" textlink="">
          <xdr:nvSpPr>
            <xdr:cNvPr id="1094" name="Drop Dow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27</xdr:row>
          <xdr:rowOff>47625</xdr:rowOff>
        </xdr:from>
        <xdr:to>
          <xdr:col>2</xdr:col>
          <xdr:colOff>676275</xdr:colOff>
          <xdr:row>27</xdr:row>
          <xdr:rowOff>238125</xdr:rowOff>
        </xdr:to>
        <xdr:sp macro="" textlink="">
          <xdr:nvSpPr>
            <xdr:cNvPr id="1095" name="Drop Dow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28</xdr:row>
          <xdr:rowOff>47625</xdr:rowOff>
        </xdr:from>
        <xdr:to>
          <xdr:col>3</xdr:col>
          <xdr:colOff>485775</xdr:colOff>
          <xdr:row>28</xdr:row>
          <xdr:rowOff>228600</xdr:rowOff>
        </xdr:to>
        <xdr:sp macro="" textlink="">
          <xdr:nvSpPr>
            <xdr:cNvPr id="1096" name="Drop Dow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28</xdr:row>
          <xdr:rowOff>47625</xdr:rowOff>
        </xdr:from>
        <xdr:to>
          <xdr:col>2</xdr:col>
          <xdr:colOff>676275</xdr:colOff>
          <xdr:row>28</xdr:row>
          <xdr:rowOff>238125</xdr:rowOff>
        </xdr:to>
        <xdr:sp macro="" textlink="">
          <xdr:nvSpPr>
            <xdr:cNvPr id="1097" name="Drop Dow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29</xdr:row>
          <xdr:rowOff>47625</xdr:rowOff>
        </xdr:from>
        <xdr:to>
          <xdr:col>3</xdr:col>
          <xdr:colOff>485775</xdr:colOff>
          <xdr:row>29</xdr:row>
          <xdr:rowOff>228600</xdr:rowOff>
        </xdr:to>
        <xdr:sp macro="" textlink="">
          <xdr:nvSpPr>
            <xdr:cNvPr id="1100" name="Drop Dow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29</xdr:row>
          <xdr:rowOff>47625</xdr:rowOff>
        </xdr:from>
        <xdr:to>
          <xdr:col>2</xdr:col>
          <xdr:colOff>676275</xdr:colOff>
          <xdr:row>29</xdr:row>
          <xdr:rowOff>238125</xdr:rowOff>
        </xdr:to>
        <xdr:sp macro="" textlink="">
          <xdr:nvSpPr>
            <xdr:cNvPr id="1101" name="Drop Dow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15"/>
  <sheetViews>
    <sheetView tabSelected="1" zoomScaleNormal="100" workbookViewId="0">
      <selection activeCell="C2" sqref="C2"/>
    </sheetView>
  </sheetViews>
  <sheetFormatPr baseColWidth="10" defaultColWidth="8.85546875" defaultRowHeight="15" x14ac:dyDescent="0.25"/>
  <cols>
    <col min="1" max="1" width="6" customWidth="1"/>
    <col min="2" max="2" width="18.85546875" customWidth="1"/>
    <col min="15" max="15" width="9.85546875" bestFit="1" customWidth="1"/>
  </cols>
  <sheetData>
    <row r="2" spans="2:26" s="4" customFormat="1" ht="30" customHeight="1" thickBot="1" x14ac:dyDescent="0.25">
      <c r="B2" s="59" t="s">
        <v>0</v>
      </c>
      <c r="C2" s="173" t="s">
        <v>66</v>
      </c>
      <c r="D2" s="59"/>
      <c r="E2" s="59"/>
      <c r="F2" s="59"/>
      <c r="G2" s="59"/>
      <c r="H2" s="59"/>
      <c r="I2" s="59"/>
      <c r="J2" s="59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5"/>
      <c r="Z2" s="5"/>
    </row>
    <row r="3" spans="2:26" s="4" customFormat="1" ht="33.75" customHeight="1" x14ac:dyDescent="0.25">
      <c r="B3" s="1"/>
      <c r="C3" s="142" t="s">
        <v>60</v>
      </c>
      <c r="D3" s="1"/>
      <c r="E3" s="1"/>
      <c r="F3" s="1"/>
      <c r="G3" s="5"/>
      <c r="H3" s="2"/>
      <c r="I3" s="5"/>
      <c r="J3" s="2"/>
      <c r="K3" s="2"/>
      <c r="L3" s="2"/>
      <c r="M3" s="143" t="s">
        <v>63</v>
      </c>
      <c r="N3" s="190" t="s">
        <v>74</v>
      </c>
      <c r="O3" s="144">
        <f ca="1">TODAY()</f>
        <v>45786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2:26" ht="15" customHeight="1" thickBot="1" x14ac:dyDescent="0.3">
      <c r="O4" t="s">
        <v>75</v>
      </c>
    </row>
    <row r="5" spans="2:26" ht="15.75" thickBot="1" x14ac:dyDescent="0.3">
      <c r="D5" s="200" t="s">
        <v>61</v>
      </c>
      <c r="E5" s="201"/>
      <c r="F5" s="202"/>
      <c r="G5" s="203" t="s">
        <v>4</v>
      </c>
      <c r="H5" s="204"/>
      <c r="I5" s="205"/>
      <c r="J5" s="206" t="s">
        <v>5</v>
      </c>
      <c r="K5" s="207"/>
      <c r="L5" s="208"/>
      <c r="M5" s="209" t="s">
        <v>62</v>
      </c>
      <c r="N5" s="210"/>
      <c r="O5" s="211"/>
    </row>
    <row r="6" spans="2:26" ht="16.5" thickBot="1" x14ac:dyDescent="0.3">
      <c r="B6" s="81" t="s">
        <v>59</v>
      </c>
      <c r="C6" s="61" t="s">
        <v>31</v>
      </c>
      <c r="D6" s="64">
        <f>'DBSV WA Feldrunde 24'!K34</f>
        <v>420</v>
      </c>
      <c r="E6" s="64">
        <f>'DBSV WA Feldrunde 24'!L34</f>
        <v>420</v>
      </c>
      <c r="F6" s="65">
        <f>'DBSV WA Feldrunde 24'!M34</f>
        <v>1</v>
      </c>
      <c r="G6" s="49">
        <f>'DBSV WA Feldrunde 24'!N34</f>
        <v>505</v>
      </c>
      <c r="H6" s="49">
        <f>'DBSV WA Feldrunde 24'!O34</f>
        <v>505</v>
      </c>
      <c r="I6" s="66">
        <f>'DBSV WA Feldrunde 24'!P34</f>
        <v>1</v>
      </c>
      <c r="J6" s="50">
        <f>'DBSV WA Feldrunde 24'!Q34</f>
        <v>645</v>
      </c>
      <c r="K6" s="50">
        <f>'DBSV WA Feldrunde 24'!R34</f>
        <v>645</v>
      </c>
      <c r="L6" s="67">
        <f>'DBSV WA Feldrunde 24'!S34</f>
        <v>1</v>
      </c>
      <c r="M6" s="51">
        <f>'DBSV WA Feldrunde 24'!T34</f>
        <v>795</v>
      </c>
      <c r="N6" s="51">
        <f>'DBSV WA Feldrunde 24'!U34</f>
        <v>795</v>
      </c>
      <c r="O6" s="68">
        <f>'DBSV WA Feldrunde 24'!V34</f>
        <v>1</v>
      </c>
    </row>
    <row r="7" spans="2:26" ht="15.75" customHeight="1" x14ac:dyDescent="0.25">
      <c r="C7" s="82" t="s">
        <v>32</v>
      </c>
      <c r="D7" s="60">
        <f>'DBSV WA Feldrunde 24'!K35</f>
        <v>330</v>
      </c>
      <c r="E7" s="212" t="s">
        <v>40</v>
      </c>
      <c r="F7" s="214" t="s">
        <v>41</v>
      </c>
      <c r="G7" s="61">
        <f>'DBSV WA Feldrunde 24'!N35</f>
        <v>415</v>
      </c>
      <c r="H7" s="212" t="s">
        <v>40</v>
      </c>
      <c r="I7" s="214" t="s">
        <v>41</v>
      </c>
      <c r="J7" s="61">
        <f>'DBSV WA Feldrunde 24'!Q35</f>
        <v>510</v>
      </c>
      <c r="K7" s="212" t="s">
        <v>40</v>
      </c>
      <c r="L7" s="214" t="s">
        <v>41</v>
      </c>
      <c r="M7" s="61">
        <f>'DBSV WA Feldrunde 24'!T35</f>
        <v>630</v>
      </c>
      <c r="N7" s="212" t="s">
        <v>40</v>
      </c>
      <c r="O7" s="214" t="s">
        <v>41</v>
      </c>
    </row>
    <row r="8" spans="2:26" ht="31.5" customHeight="1" thickBot="1" x14ac:dyDescent="0.3">
      <c r="C8" s="82" t="s">
        <v>33</v>
      </c>
      <c r="D8" s="62">
        <f>'DBSV WA Feldrunde 24'!K36</f>
        <v>420</v>
      </c>
      <c r="E8" s="213"/>
      <c r="F8" s="215"/>
      <c r="G8" s="63">
        <f>'DBSV WA Feldrunde 24'!N36</f>
        <v>505</v>
      </c>
      <c r="H8" s="213"/>
      <c r="I8" s="215"/>
      <c r="J8" s="63">
        <f>'DBSV WA Feldrunde 24'!Q36</f>
        <v>645</v>
      </c>
      <c r="K8" s="213"/>
      <c r="L8" s="215"/>
      <c r="M8" s="63">
        <f>'DBSV WA Feldrunde 24'!T36</f>
        <v>795</v>
      </c>
      <c r="N8" s="213"/>
      <c r="O8" s="215"/>
    </row>
    <row r="9" spans="2:26" ht="39" thickBot="1" x14ac:dyDescent="0.3">
      <c r="C9" s="83" t="s">
        <v>34</v>
      </c>
      <c r="D9" s="71">
        <f>'DBSV WA Feldrunde 24'!K37</f>
        <v>1</v>
      </c>
      <c r="E9" s="72">
        <f>E6/D8</f>
        <v>1</v>
      </c>
      <c r="F9" s="73"/>
      <c r="G9" s="74">
        <f>'DBSV WA Feldrunde 24'!N37</f>
        <v>1</v>
      </c>
      <c r="H9" s="75">
        <f>H6/G8</f>
        <v>1</v>
      </c>
      <c r="I9" s="15"/>
      <c r="J9" s="76">
        <f>'DBSV WA Feldrunde 24'!Q37</f>
        <v>1</v>
      </c>
      <c r="K9" s="77">
        <f>K6/J8</f>
        <v>1</v>
      </c>
      <c r="L9" s="15"/>
      <c r="M9" s="68">
        <f>'DBSV WA Feldrunde 24'!T37</f>
        <v>1</v>
      </c>
      <c r="N9" s="68">
        <f>N6/M8</f>
        <v>1</v>
      </c>
      <c r="O9" s="15"/>
    </row>
    <row r="10" spans="2:26" ht="15.75" thickBot="1" x14ac:dyDescent="0.3"/>
    <row r="11" spans="2:26" ht="15.75" thickBot="1" x14ac:dyDescent="0.3">
      <c r="D11" s="200" t="s">
        <v>61</v>
      </c>
      <c r="E11" s="201"/>
      <c r="F11" s="202"/>
      <c r="G11" s="203" t="s">
        <v>4</v>
      </c>
      <c r="H11" s="204"/>
      <c r="I11" s="205"/>
      <c r="J11" s="206" t="s">
        <v>5</v>
      </c>
      <c r="K11" s="207"/>
      <c r="L11" s="208"/>
      <c r="M11" s="209" t="s">
        <v>62</v>
      </c>
      <c r="N11" s="210"/>
      <c r="O11" s="211"/>
    </row>
    <row r="12" spans="2:26" ht="16.5" thickBot="1" x14ac:dyDescent="0.3">
      <c r="B12" s="81" t="s">
        <v>55</v>
      </c>
      <c r="C12" s="61" t="s">
        <v>31</v>
      </c>
      <c r="D12" s="64">
        <f>'DBSV Tierbildrunde 28'!H34</f>
        <v>595</v>
      </c>
      <c r="E12" s="64">
        <f>'DBSV Tierbildrunde 28'!I34</f>
        <v>595</v>
      </c>
      <c r="F12" s="65">
        <f>'DBSV Tierbildrunde 28'!J34</f>
        <v>1</v>
      </c>
      <c r="G12" s="49">
        <f>'DBSV Tierbildrunde 28'!K34</f>
        <v>700</v>
      </c>
      <c r="H12" s="49">
        <f>'DBSV Tierbildrunde 28'!L34</f>
        <v>700</v>
      </c>
      <c r="I12" s="66">
        <f>'DBSV Tierbildrunde 28'!M34</f>
        <v>1</v>
      </c>
      <c r="J12" s="50">
        <f>'DBSV Tierbildrunde 28'!N34</f>
        <v>910</v>
      </c>
      <c r="K12" s="50">
        <f>'DBSV Tierbildrunde 28'!O34</f>
        <v>910</v>
      </c>
      <c r="L12" s="67">
        <f>'DBSV Tierbildrunde 28'!P34</f>
        <v>1</v>
      </c>
      <c r="M12" s="51">
        <f>'DBSV Tierbildrunde 28'!Q34</f>
        <v>1050</v>
      </c>
      <c r="N12" s="51">
        <f>'DBSV Tierbildrunde 28'!R34</f>
        <v>1050</v>
      </c>
      <c r="O12" s="68">
        <f>'DBSV Tierbildrunde 28'!S34</f>
        <v>1</v>
      </c>
    </row>
    <row r="13" spans="2:26" ht="15.75" customHeight="1" x14ac:dyDescent="0.25">
      <c r="C13" s="82" t="s">
        <v>32</v>
      </c>
      <c r="D13" s="60">
        <f>'DBSV Tierbildrunde 28'!H35</f>
        <v>210</v>
      </c>
      <c r="E13" s="212" t="s">
        <v>40</v>
      </c>
      <c r="F13" s="214" t="s">
        <v>41</v>
      </c>
      <c r="G13" s="61">
        <f>'DBSV Tierbildrunde 28'!K35</f>
        <v>350</v>
      </c>
      <c r="H13" s="212" t="s">
        <v>40</v>
      </c>
      <c r="I13" s="214" t="s">
        <v>41</v>
      </c>
      <c r="J13" s="61">
        <f>'DBSV Tierbildrunde 28'!N35</f>
        <v>315</v>
      </c>
      <c r="K13" s="212" t="s">
        <v>40</v>
      </c>
      <c r="L13" s="214" t="s">
        <v>41</v>
      </c>
      <c r="M13" s="61">
        <f>'DBSV Tierbildrunde 28'!Q35</f>
        <v>350</v>
      </c>
      <c r="N13" s="212" t="s">
        <v>40</v>
      </c>
      <c r="O13" s="214" t="s">
        <v>41</v>
      </c>
    </row>
    <row r="14" spans="2:26" ht="29.25" customHeight="1" thickBot="1" x14ac:dyDescent="0.3">
      <c r="C14" s="82" t="s">
        <v>33</v>
      </c>
      <c r="D14" s="62">
        <f>'DBSV Tierbildrunde 28'!H36</f>
        <v>595</v>
      </c>
      <c r="E14" s="213"/>
      <c r="F14" s="215"/>
      <c r="G14" s="63">
        <f>'DBSV Tierbildrunde 28'!K36</f>
        <v>700</v>
      </c>
      <c r="H14" s="213"/>
      <c r="I14" s="215"/>
      <c r="J14" s="63">
        <f>'DBSV Tierbildrunde 28'!N36</f>
        <v>910</v>
      </c>
      <c r="K14" s="213"/>
      <c r="L14" s="215"/>
      <c r="M14" s="63">
        <f>'DBSV Tierbildrunde 28'!Q36</f>
        <v>1050</v>
      </c>
      <c r="N14" s="213"/>
      <c r="O14" s="215"/>
    </row>
    <row r="15" spans="2:26" ht="39" thickBot="1" x14ac:dyDescent="0.3">
      <c r="C15" s="83" t="s">
        <v>34</v>
      </c>
      <c r="D15" s="71">
        <f>'DBSV Tierbildrunde 28'!H37</f>
        <v>1</v>
      </c>
      <c r="E15" s="72">
        <f>'DBSV Tierbildrunde 28'!I37</f>
        <v>1</v>
      </c>
      <c r="F15" s="73"/>
      <c r="G15" s="74">
        <f>'DBSV Tierbildrunde 28'!K37</f>
        <v>1</v>
      </c>
      <c r="H15" s="75">
        <f>'DBSV Tierbildrunde 28'!L37</f>
        <v>1</v>
      </c>
      <c r="I15" s="15"/>
      <c r="J15" s="76">
        <f>'DBSV Tierbildrunde 28'!N37</f>
        <v>1</v>
      </c>
      <c r="K15" s="77">
        <f>'DBSV Tierbildrunde 28'!O37</f>
        <v>1</v>
      </c>
      <c r="L15" s="15"/>
      <c r="M15" s="68">
        <f>'DBSV Tierbildrunde 28'!Q37</f>
        <v>1</v>
      </c>
      <c r="N15" s="68">
        <f>'DBSV Tierbildrunde 28'!R37</f>
        <v>1</v>
      </c>
      <c r="O15" s="15"/>
    </row>
  </sheetData>
  <sheetProtection algorithmName="SHA-512" hashValue="AfNt+3yoi5+m2PCsc2e6isIz4cNW5UBElEoFnhy6gRgRjk1IUTPyUwRRARxXXyVgmJXohhUN9rn1QFbeZAGNiA==" saltValue="GQA+9uGOdUWFG/3rghOncw==" spinCount="100000" sheet="1" selectLockedCells="1"/>
  <mergeCells count="24">
    <mergeCell ref="E13:E14"/>
    <mergeCell ref="F13:F14"/>
    <mergeCell ref="H13:H14"/>
    <mergeCell ref="I13:I14"/>
    <mergeCell ref="K13:K14"/>
    <mergeCell ref="N13:N14"/>
    <mergeCell ref="O13:O14"/>
    <mergeCell ref="L7:L8"/>
    <mergeCell ref="N7:N8"/>
    <mergeCell ref="O7:O8"/>
    <mergeCell ref="L13:L14"/>
    <mergeCell ref="J11:L11"/>
    <mergeCell ref="D5:F5"/>
    <mergeCell ref="G5:I5"/>
    <mergeCell ref="J5:L5"/>
    <mergeCell ref="M5:O5"/>
    <mergeCell ref="M11:O11"/>
    <mergeCell ref="K7:K8"/>
    <mergeCell ref="D11:F11"/>
    <mergeCell ref="G11:I11"/>
    <mergeCell ref="E7:E8"/>
    <mergeCell ref="F7:F8"/>
    <mergeCell ref="H7:H8"/>
    <mergeCell ref="I7:I8"/>
  </mergeCells>
  <conditionalFormatting sqref="D9:E9 G9:H9 J9:K9 M9:N9 F6 I6 L6 O6">
    <cfRule type="dataBar" priority="90">
      <dataBar>
        <cfvo type="num" val="0"/>
        <cfvo type="num" val="1"/>
        <color rgb="FF92D050"/>
      </dataBar>
    </cfRule>
  </conditionalFormatting>
  <conditionalFormatting sqref="D15:E15">
    <cfRule type="dataBar" priority="60">
      <dataBar>
        <cfvo type="num" val="0"/>
        <cfvo type="num" val="1"/>
        <color rgb="FF92D050"/>
      </dataBar>
    </cfRule>
    <cfRule type="cellIs" dxfId="24" priority="59" stopIfTrue="1" operator="between">
      <formula>1.001</formula>
      <formula>100</formula>
    </cfRule>
  </conditionalFormatting>
  <conditionalFormatting sqref="F6 I6 L6 O6 D9:E9 G9:H9 J9:K9 M9:N9">
    <cfRule type="cellIs" dxfId="23" priority="89" stopIfTrue="1" operator="between">
      <formula>1.001</formula>
      <formula>100</formula>
    </cfRule>
  </conditionalFormatting>
  <conditionalFormatting sqref="F12 I12 L12 O12">
    <cfRule type="cellIs" dxfId="22" priority="19" stopIfTrue="1" operator="between">
      <formula>1.001</formula>
      <formula>100</formula>
    </cfRule>
  </conditionalFormatting>
  <conditionalFormatting sqref="F12">
    <cfRule type="cellIs" dxfId="21" priority="51" stopIfTrue="1" operator="between">
      <formula>1.001</formula>
      <formula>100</formula>
    </cfRule>
    <cfRule type="dataBar" priority="52">
      <dataBar>
        <cfvo type="num" val="0"/>
        <cfvo type="num" val="1"/>
        <color rgb="FF92D050"/>
      </dataBar>
    </cfRule>
    <cfRule type="cellIs" dxfId="20" priority="67" stopIfTrue="1" operator="between">
      <formula>1.001</formula>
      <formula>100</formula>
    </cfRule>
    <cfRule type="dataBar" priority="68">
      <dataBar>
        <cfvo type="num" val="0"/>
        <cfvo type="num" val="1"/>
        <color rgb="FF92D050"/>
      </dataBar>
    </cfRule>
  </conditionalFormatting>
  <conditionalFormatting sqref="G15:H15">
    <cfRule type="dataBar" priority="58">
      <dataBar>
        <cfvo type="num" val="0"/>
        <cfvo type="num" val="1"/>
        <color rgb="FF92D050"/>
      </dataBar>
    </cfRule>
    <cfRule type="cellIs" dxfId="19" priority="57" stopIfTrue="1" operator="between">
      <formula>1.001</formula>
      <formula>100</formula>
    </cfRule>
  </conditionalFormatting>
  <conditionalFormatting sqref="F12 I12 L12 O12">
    <cfRule type="dataBar" priority="20">
      <dataBar>
        <cfvo type="num" val="0"/>
        <cfvo type="num" val="1"/>
        <color rgb="FF92D050"/>
      </dataBar>
    </cfRule>
  </conditionalFormatting>
  <conditionalFormatting sqref="I12">
    <cfRule type="cellIs" dxfId="18" priority="49" stopIfTrue="1" operator="between">
      <formula>1.001</formula>
      <formula>100</formula>
    </cfRule>
    <cfRule type="dataBar" priority="50">
      <dataBar>
        <cfvo type="num" val="0"/>
        <cfvo type="num" val="1"/>
        <color rgb="FF92D050"/>
      </dataBar>
    </cfRule>
    <cfRule type="cellIs" dxfId="17" priority="65" stopIfTrue="1" operator="between">
      <formula>1.001</formula>
      <formula>100</formula>
    </cfRule>
    <cfRule type="dataBar" priority="66">
      <dataBar>
        <cfvo type="num" val="0"/>
        <cfvo type="num" val="1"/>
        <color rgb="FF92D050"/>
      </dataBar>
    </cfRule>
  </conditionalFormatting>
  <conditionalFormatting sqref="J15:K15">
    <cfRule type="cellIs" dxfId="16" priority="55" stopIfTrue="1" operator="between">
      <formula>1.001</formula>
      <formula>100</formula>
    </cfRule>
    <cfRule type="dataBar" priority="56">
      <dataBar>
        <cfvo type="num" val="0"/>
        <cfvo type="num" val="1"/>
        <color rgb="FF92D050"/>
      </dataBar>
    </cfRule>
  </conditionalFormatting>
  <conditionalFormatting sqref="L12">
    <cfRule type="dataBar" priority="48">
      <dataBar>
        <cfvo type="num" val="0"/>
        <cfvo type="num" val="1"/>
        <color rgb="FF92D050"/>
      </dataBar>
    </cfRule>
    <cfRule type="cellIs" dxfId="15" priority="47" stopIfTrue="1" operator="between">
      <formula>1.001</formula>
      <formula>100</formula>
    </cfRule>
    <cfRule type="cellIs" dxfId="14" priority="63" stopIfTrue="1" operator="between">
      <formula>1.001</formula>
      <formula>100</formula>
    </cfRule>
    <cfRule type="dataBar" priority="64">
      <dataBar>
        <cfvo type="num" val="0"/>
        <cfvo type="num" val="1"/>
        <color rgb="FF92D050"/>
      </dataBar>
    </cfRule>
  </conditionalFormatting>
  <conditionalFormatting sqref="M15:N15">
    <cfRule type="cellIs" dxfId="13" priority="53" stopIfTrue="1" operator="between">
      <formula>1.001</formula>
      <formula>100</formula>
    </cfRule>
    <cfRule type="dataBar" priority="54">
      <dataBar>
        <cfvo type="num" val="0"/>
        <cfvo type="num" val="1"/>
        <color rgb="FF92D050"/>
      </dataBar>
    </cfRule>
  </conditionalFormatting>
  <conditionalFormatting sqref="O12">
    <cfRule type="dataBar" priority="46">
      <dataBar>
        <cfvo type="num" val="0"/>
        <cfvo type="num" val="1"/>
        <color rgb="FF92D050"/>
      </dataBar>
    </cfRule>
    <cfRule type="cellIs" dxfId="12" priority="45" stopIfTrue="1" operator="between">
      <formula>1.001</formula>
      <formula>100</formula>
    </cfRule>
    <cfRule type="cellIs" dxfId="11" priority="61" stopIfTrue="1" operator="between">
      <formula>1.001</formula>
      <formula>100</formula>
    </cfRule>
    <cfRule type="dataBar" priority="62">
      <dataBar>
        <cfvo type="num" val="0"/>
        <cfvo type="num" val="1"/>
        <color rgb="FF92D050"/>
      </dataBar>
    </cfRule>
  </conditionalFormatting>
  <pageMargins left="0.7" right="0.7" top="0.75" bottom="0.75" header="0.3" footer="0.3"/>
  <pageSetup scale="77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52"/>
  <sheetViews>
    <sheetView topLeftCell="C2" zoomScaleNormal="100" zoomScalePageLayoutView="80" workbookViewId="0">
      <pane ySplit="5" topLeftCell="A23" activePane="bottomLeft" state="frozen"/>
      <selection activeCell="D2" sqref="D2"/>
      <selection pane="bottomLeft" activeCell="N30" sqref="N30"/>
    </sheetView>
  </sheetViews>
  <sheetFormatPr baseColWidth="10" defaultColWidth="9" defaultRowHeight="12.75" x14ac:dyDescent="0.2"/>
  <cols>
    <col min="1" max="1" width="9.85546875" style="4" customWidth="1"/>
    <col min="2" max="2" width="4.42578125" style="5" customWidth="1"/>
    <col min="3" max="3" width="10.85546875" style="5" customWidth="1"/>
    <col min="4" max="4" width="8" style="5" customWidth="1"/>
    <col min="5" max="6" width="5.28515625" style="5" customWidth="1"/>
    <col min="7" max="10" width="4.42578125" style="5" customWidth="1"/>
    <col min="11" max="11" width="12.28515625" style="5" customWidth="1"/>
    <col min="12" max="12" width="12.140625" style="5" bestFit="1" customWidth="1"/>
    <col min="13" max="13" width="11" style="5" customWidth="1"/>
    <col min="14" max="14" width="10.7109375" style="5" bestFit="1" customWidth="1"/>
    <col min="15" max="15" width="12.140625" style="5" bestFit="1" customWidth="1"/>
    <col min="16" max="16" width="13.42578125" style="5" customWidth="1"/>
    <col min="17" max="17" width="10.28515625" style="5" bestFit="1" customWidth="1"/>
    <col min="18" max="18" width="12.140625" style="5" bestFit="1" customWidth="1"/>
    <col min="19" max="19" width="10.85546875" style="5" customWidth="1"/>
    <col min="20" max="20" width="13.7109375" style="5" customWidth="1"/>
    <col min="21" max="21" width="10.28515625" style="5" customWidth="1"/>
    <col min="22" max="22" width="11.28515625" style="5" customWidth="1"/>
    <col min="23" max="23" width="5.85546875" style="5" customWidth="1"/>
    <col min="24" max="28" width="5.7109375" style="5" customWidth="1"/>
    <col min="29" max="33" width="5.7109375" style="4" customWidth="1"/>
    <col min="34" max="16384" width="9" style="4"/>
  </cols>
  <sheetData>
    <row r="1" spans="1:31" ht="30" customHeight="1" thickBot="1" x14ac:dyDescent="0.25">
      <c r="B1" s="147" t="s">
        <v>0</v>
      </c>
      <c r="C1" s="147"/>
      <c r="D1" s="147"/>
      <c r="E1" s="59" t="str">
        <f>'Ergebnisvergleich 28'!C2</f>
        <v>DM Feld Wald</v>
      </c>
      <c r="F1" s="59"/>
      <c r="G1" s="59"/>
      <c r="H1" s="59"/>
      <c r="I1" s="146"/>
      <c r="J1" s="145"/>
      <c r="K1" s="145"/>
      <c r="L1" s="145"/>
      <c r="M1" s="145"/>
      <c r="N1" s="145"/>
      <c r="O1" s="145"/>
      <c r="P1" s="145"/>
      <c r="Q1" s="3"/>
      <c r="R1" s="3"/>
      <c r="S1" s="3"/>
      <c r="T1" s="3"/>
      <c r="U1" s="3"/>
      <c r="V1" s="3"/>
      <c r="W1" s="3"/>
      <c r="X1" s="3"/>
      <c r="Y1" s="3"/>
      <c r="Z1" s="3"/>
    </row>
    <row r="2" spans="1:31" ht="30" customHeight="1" thickBot="1" x14ac:dyDescent="0.25">
      <c r="A2" s="59" t="s">
        <v>0</v>
      </c>
      <c r="B2" s="59"/>
      <c r="C2" s="59" t="str">
        <f>'Ergebnisvergleich 28'!C3</f>
        <v>WA Feld und DBSV Tierbildrunde</v>
      </c>
      <c r="D2" s="59"/>
      <c r="E2" s="59"/>
      <c r="F2" s="78"/>
      <c r="G2" s="3"/>
      <c r="H2" s="58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Z2" s="4"/>
      <c r="AA2" s="4"/>
      <c r="AB2" s="4"/>
    </row>
    <row r="3" spans="1:31" ht="45" customHeight="1" thickBot="1" x14ac:dyDescent="0.25">
      <c r="B3" s="197" t="s">
        <v>69</v>
      </c>
      <c r="C3" s="1"/>
      <c r="D3" s="1"/>
      <c r="F3" s="1"/>
      <c r="G3" s="1"/>
      <c r="H3" s="1"/>
      <c r="I3" s="1"/>
      <c r="J3" s="1"/>
      <c r="K3" s="227" t="s">
        <v>72</v>
      </c>
      <c r="L3" s="227"/>
      <c r="M3" s="227"/>
      <c r="N3" s="227"/>
      <c r="O3" s="227"/>
      <c r="P3" s="227"/>
      <c r="Q3" s="227"/>
      <c r="R3" s="227"/>
      <c r="S3" s="227"/>
      <c r="T3" s="143" t="s">
        <v>63</v>
      </c>
      <c r="U3" s="190" t="str">
        <f>'Ergebnisvergleich 28'!N3</f>
        <v>241205-1</v>
      </c>
      <c r="V3" s="144">
        <f ca="1">TODAY()</f>
        <v>45786</v>
      </c>
    </row>
    <row r="4" spans="1:31" ht="18" customHeight="1" x14ac:dyDescent="0.2">
      <c r="B4" s="1"/>
      <c r="C4" s="1"/>
      <c r="D4" s="1"/>
      <c r="E4" s="230" t="s">
        <v>48</v>
      </c>
      <c r="F4" s="231"/>
      <c r="G4" s="231"/>
      <c r="H4" s="231"/>
      <c r="I4" s="231"/>
      <c r="J4" s="232"/>
      <c r="K4" s="238" t="s">
        <v>3</v>
      </c>
      <c r="L4" s="239"/>
      <c r="M4" s="240"/>
      <c r="N4" s="244" t="s">
        <v>4</v>
      </c>
      <c r="O4" s="245"/>
      <c r="P4" s="246"/>
      <c r="Q4" s="250" t="s">
        <v>5</v>
      </c>
      <c r="R4" s="251"/>
      <c r="S4" s="252"/>
      <c r="T4" s="256" t="s">
        <v>6</v>
      </c>
      <c r="U4" s="257"/>
      <c r="V4" s="258"/>
      <c r="W4" s="221" t="s">
        <v>35</v>
      </c>
      <c r="X4" s="228"/>
      <c r="Y4" s="228"/>
      <c r="Z4" s="222"/>
    </row>
    <row r="5" spans="1:31" ht="32.25" customHeight="1" thickBot="1" x14ac:dyDescent="0.25">
      <c r="B5" s="17"/>
      <c r="C5" s="17"/>
      <c r="D5" s="17"/>
      <c r="E5" s="233"/>
      <c r="F5" s="234"/>
      <c r="G5" s="234"/>
      <c r="H5" s="234"/>
      <c r="I5" s="234"/>
      <c r="J5" s="235"/>
      <c r="K5" s="241"/>
      <c r="L5" s="242"/>
      <c r="M5" s="243"/>
      <c r="N5" s="247"/>
      <c r="O5" s="248"/>
      <c r="P5" s="249"/>
      <c r="Q5" s="253"/>
      <c r="R5" s="254"/>
      <c r="S5" s="255"/>
      <c r="T5" s="259"/>
      <c r="U5" s="260"/>
      <c r="V5" s="261"/>
      <c r="W5" s="225"/>
      <c r="X5" s="229"/>
      <c r="Y5" s="229"/>
      <c r="Z5" s="226"/>
      <c r="AA5" s="4"/>
      <c r="AB5" s="4"/>
    </row>
    <row r="6" spans="1:31" ht="32.25" customHeight="1" thickBot="1" x14ac:dyDescent="0.25">
      <c r="B6" s="118" t="s">
        <v>15</v>
      </c>
      <c r="C6" s="118"/>
      <c r="D6" s="118"/>
      <c r="E6" s="119" t="s">
        <v>46</v>
      </c>
      <c r="F6" s="120" t="s">
        <v>47</v>
      </c>
      <c r="G6" s="120">
        <v>20</v>
      </c>
      <c r="H6" s="120">
        <v>40</v>
      </c>
      <c r="I6" s="120">
        <v>60</v>
      </c>
      <c r="J6" s="121">
        <v>80</v>
      </c>
      <c r="K6" s="85" t="s">
        <v>12</v>
      </c>
      <c r="L6" s="85" t="s">
        <v>13</v>
      </c>
      <c r="M6" s="84" t="s">
        <v>14</v>
      </c>
      <c r="N6" s="88" t="s">
        <v>12</v>
      </c>
      <c r="O6" s="89" t="s">
        <v>13</v>
      </c>
      <c r="P6" s="90" t="s">
        <v>14</v>
      </c>
      <c r="Q6" s="91" t="s">
        <v>12</v>
      </c>
      <c r="R6" s="91" t="s">
        <v>13</v>
      </c>
      <c r="S6" s="91" t="s">
        <v>14</v>
      </c>
      <c r="T6" s="92" t="s">
        <v>12</v>
      </c>
      <c r="U6" s="92" t="s">
        <v>13</v>
      </c>
      <c r="V6" s="93" t="s">
        <v>14</v>
      </c>
      <c r="W6" s="53" t="s">
        <v>36</v>
      </c>
      <c r="X6" s="54" t="s">
        <v>37</v>
      </c>
      <c r="Y6" s="55" t="s">
        <v>39</v>
      </c>
      <c r="Z6" s="56" t="s">
        <v>38</v>
      </c>
      <c r="AA6" s="4"/>
      <c r="AB6" s="4"/>
    </row>
    <row r="7" spans="1:31" ht="20.100000000000001" customHeight="1" thickBot="1" x14ac:dyDescent="0.25">
      <c r="B7" s="174">
        <v>1</v>
      </c>
      <c r="C7" s="195">
        <v>2</v>
      </c>
      <c r="D7" s="193">
        <v>1</v>
      </c>
      <c r="E7" s="117" t="str">
        <f t="shared" ref="E7:E30" si="0">IF($C7=1,"x","")</f>
        <v/>
      </c>
      <c r="F7" s="194" t="str">
        <f t="shared" ref="F7:F30" si="1">IF($C7=2,"x","")</f>
        <v>x</v>
      </c>
      <c r="G7" s="194" t="str">
        <f>IF($D7=1,"x","")</f>
        <v>x</v>
      </c>
      <c r="H7" s="194" t="str">
        <f>IF($D7=2,"x","")</f>
        <v/>
      </c>
      <c r="I7" s="194" t="str">
        <f>IF($D7=3,"x","")</f>
        <v/>
      </c>
      <c r="J7" s="194" t="str">
        <f>IF($D7=4,"x","")</f>
        <v/>
      </c>
      <c r="K7" s="176">
        <v>10</v>
      </c>
      <c r="L7" s="198">
        <v>0</v>
      </c>
      <c r="M7" s="86">
        <f>IF(E7="x",IF(AND(E7="x",G7="x",OR(K7=$K$49,K7=$L$49,K7=$M$49)),K7/K7,IF(AND(E7="x",H7="x",OR(K7=$K$50,K7=$L$50,K7=$M$50)),K7/K7,IF(AND(E7="x",I7="x",OR(K7=$K$51,K7=$L$51,K7=$M$51)),K7/K7,IF(AND(E7="x",J7="x",OR(K7=$K$52,K7=$L$52,K7=$M$52)),K7/K7,99))))*1,IF(AND(F7="x",G7="x"),(K7-$K$42)/$M$42,IF(AND(F7="x",H7="x"),(K7-$K$43)/$M$43,IF(AND(F7="x",I7="x"),(K7-$K$44)/$M$44,IF(AND(F7="x",J7="x"),(K7-$K$45)/$M$45,99))))*W7)</f>
        <v>1</v>
      </c>
      <c r="N7" s="178">
        <v>10</v>
      </c>
      <c r="O7" s="178">
        <v>0</v>
      </c>
      <c r="P7" s="122">
        <f t="shared" ref="P7:P30" si="2">IF(E7="x",IF(AND(E7="x",G7="x",OR(N7=$N$49,N7=$O$49,N7=$P$49)),N7/N7,IF(AND(E7="x",H7="x",OR(N7=$N$50,N7=$O$50,N7=$P$50)),N7/N7,IF(AND(E7="x",I7="x",OR(N7=$N$51,N7=$O$51,N7=$P$51)),N7/N7,IF(AND(E7="x",J7="x",OR(N7=$N$52,N7=$O$52,N7=$P$52)),N7/N7,99))))*1,IF(AND(F7="x",G7="x"),(N7-$N$42)/$P$42,IF(AND(F7="x",H7="x"),(N7-$N$43)/$P$43,IF(AND(F7="x",I7="x"),(N7-$N$44)/$P$44,IF(AND(F7="x",J7="x"),(N7-$N$45)/$P$45,99))))*X7)</f>
        <v>1</v>
      </c>
      <c r="Q7" s="180">
        <v>10</v>
      </c>
      <c r="R7" s="180">
        <v>0</v>
      </c>
      <c r="S7" s="87">
        <f t="shared" ref="S7:S30" si="3">IF(E7="x",IF(AND(E7="x",G7="x",OR(Q7=$Q$49,Q7=$R$49,Q7=$S$49)),Q7/Q7,IF(AND(E7="x",H7="x",OR(Q7=$Q$50,Q7=$R$50,Q7=$S$50)),Q7/Q7,IF(AND(E7="x",I7="x",OR(Q7=$Q$51,Q7=$R$51,Q7=$S$51)),Q7/Q7,IF(AND(E7="x",J7="x",OR(Q7=$Q$52,Q7=$R$52,Q7=$S$52)),Q7/Q7,99))))*1,IF(AND(F7="x",G7="x"),(Q7-$Q$42)/$S$42,IF(AND(F7="x",H7="x"),(Q7-$Q$43)/$S$43,IF(AND(F7="x",I7="x"),(Q7-$Q$44)/$S$44,IF(AND(F7="x",J7="x"),(Q7-$Q$45)/$S$45,99))))*Y7)</f>
        <v>1</v>
      </c>
      <c r="T7" s="182">
        <v>15</v>
      </c>
      <c r="U7" s="182">
        <v>0</v>
      </c>
      <c r="V7" s="124">
        <f t="shared" ref="V7:V30" si="4">IF(E7="x",IF(AND(E7="x",G7="x",OR(T7=$T$49,T7=$U$49,T7=$V$49)),T7/T7,IF(AND(E7="x",H7="x",OR(T7=$T$50,T7=$U$50,T7=$V$50)),T7/T7,IF(AND(E7="x",I7="x",OR(T7=$T$51,T7=$U$51,T7=$V$51)),T7/T7,IF(AND(E7="x",J7="x",OR(T7=$T$52,T7=$U$52,T7=$V$52)),T7/T7,99))))*1,IF(AND(F7="x",G7="x"),(T7-$T$42)/$V$42,IF(AND(F7="x",H7="x"),(T7-$T$43)/$V$43,IF(AND(F7="x",I7="x"),(T7-$T$44)/$V$44,IF(AND(F7="x",J7="x"),(T7-$T$45)/$V$45,99))))*Z7)</f>
        <v>1</v>
      </c>
      <c r="W7" s="196">
        <f>TAN(ABS(L7)*3.14/360)+1</f>
        <v>1</v>
      </c>
      <c r="X7" s="196">
        <f>TAN(ABS(O7)*3.14/360)+1</f>
        <v>1</v>
      </c>
      <c r="Y7" s="196">
        <f>TAN(ABS(R7)*3.14/360)+1</f>
        <v>1</v>
      </c>
      <c r="Z7" s="196">
        <f>TAN(ABS(U7)*3.14/360)+1</f>
        <v>1</v>
      </c>
      <c r="AA7" s="4"/>
      <c r="AB7" s="4"/>
    </row>
    <row r="8" spans="1:31" ht="20.100000000000001" customHeight="1" thickBot="1" x14ac:dyDescent="0.25">
      <c r="B8" s="175">
        <v>2</v>
      </c>
      <c r="C8" s="192">
        <v>2</v>
      </c>
      <c r="D8" s="192">
        <v>2</v>
      </c>
      <c r="E8" s="117" t="str">
        <f t="shared" si="0"/>
        <v/>
      </c>
      <c r="F8" s="194" t="str">
        <f t="shared" si="1"/>
        <v>x</v>
      </c>
      <c r="G8" s="194" t="str">
        <f t="shared" ref="G8:G30" si="5">IF($D8=1,"x","")</f>
        <v/>
      </c>
      <c r="H8" s="194" t="str">
        <f t="shared" ref="H8:H30" si="6">IF($D8=2,"x","")</f>
        <v>x</v>
      </c>
      <c r="I8" s="194" t="str">
        <f t="shared" ref="I8:I30" si="7">IF($D8=3,"x","")</f>
        <v/>
      </c>
      <c r="J8" s="194" t="str">
        <f t="shared" ref="J8:J30" si="8">IF($D8=4,"x","")</f>
        <v/>
      </c>
      <c r="K8" s="176">
        <v>15</v>
      </c>
      <c r="L8" s="198">
        <v>0</v>
      </c>
      <c r="M8" s="86">
        <f>IF(E8="x",IF(AND(E8="x",G8="x",OR(K8=$K$49,K8=$L$49,K8=$M$49)),K8/K8,IF(AND(E8="x",H8="x",OR(K8=$K$50,K8=$L$50,K8=$M$50)),K8/K8,IF(AND(E8="x",I8="x",OR(K8=$K$51,K8=$L$51,K8=$M$51)),K8/K8,IF(AND(E8="x",J8="x",OR(K8=$K$52,K8=$L$52,K8=$M$52)),K8/K8,99))))*1,IF(AND(F8="x",G8="x"),(K8-$K$42)/$M$42,IF(AND(F8="x",H8="x"),(K8-$K$43)/$M$43,IF(AND(F8="x",I8="x"),(K8-$K$44)/$M$44,IF(AND(F8="x",J8="x"),(K8-$K$45)/$M$45,99))))*W8)</f>
        <v>1</v>
      </c>
      <c r="N8" s="179">
        <v>20</v>
      </c>
      <c r="O8" s="178">
        <v>0</v>
      </c>
      <c r="P8" s="122">
        <f t="shared" si="2"/>
        <v>1</v>
      </c>
      <c r="Q8" s="181">
        <v>20</v>
      </c>
      <c r="R8" s="180">
        <v>0</v>
      </c>
      <c r="S8" s="87">
        <f t="shared" si="3"/>
        <v>1</v>
      </c>
      <c r="T8" s="183">
        <v>25</v>
      </c>
      <c r="U8" s="182">
        <v>0</v>
      </c>
      <c r="V8" s="124">
        <f t="shared" si="4"/>
        <v>1</v>
      </c>
      <c r="W8" s="196">
        <f t="shared" ref="W8:W30" si="9">TAN(ABS(L8)*3.14/360)+1</f>
        <v>1</v>
      </c>
      <c r="X8" s="196">
        <f t="shared" ref="X8:X30" si="10">TAN(ABS(O8)*3.14/360)+1</f>
        <v>1</v>
      </c>
      <c r="Y8" s="196">
        <f t="shared" ref="Y8:Y30" si="11">TAN(ABS(R8)*3.14/360)+1</f>
        <v>1</v>
      </c>
      <c r="Z8" s="196">
        <f t="shared" ref="Z8:Z30" si="12">TAN(ABS(U8)*3.14/360)+1</f>
        <v>1</v>
      </c>
      <c r="AA8" s="4"/>
      <c r="AB8" s="4"/>
      <c r="AC8" s="4" t="s">
        <v>64</v>
      </c>
      <c r="AE8" s="4">
        <v>20</v>
      </c>
    </row>
    <row r="9" spans="1:31" ht="20.100000000000001" customHeight="1" thickBot="1" x14ac:dyDescent="0.25">
      <c r="B9" s="177">
        <v>3</v>
      </c>
      <c r="C9" s="191">
        <v>2</v>
      </c>
      <c r="D9" s="191">
        <v>3</v>
      </c>
      <c r="E9" s="117" t="str">
        <f t="shared" si="0"/>
        <v/>
      </c>
      <c r="F9" s="194" t="str">
        <f t="shared" si="1"/>
        <v>x</v>
      </c>
      <c r="G9" s="194" t="str">
        <f t="shared" si="5"/>
        <v/>
      </c>
      <c r="H9" s="194" t="str">
        <f t="shared" si="6"/>
        <v/>
      </c>
      <c r="I9" s="194" t="str">
        <f t="shared" si="7"/>
        <v>x</v>
      </c>
      <c r="J9" s="194" t="str">
        <f t="shared" si="8"/>
        <v/>
      </c>
      <c r="K9" s="176">
        <v>20</v>
      </c>
      <c r="L9" s="198">
        <v>0</v>
      </c>
      <c r="M9" s="86">
        <f>IF(E9="x",IF(AND(E9="x",G9="x",OR(K9=$K$49,K9=$L$49,K9=$M$49)),K9/K9,IF(AND(E9="x",H9="x",OR(K9=$K$50,K9=$L$50,K9=$M$50)),K9/K9,IF(AND(E9="x",I9="x",OR(K9=$K$51,K9=$L$51,K9=$M$51)),K9/K9,IF(AND(E9="x",J9="x",OR(K9=$K$52,K9=$L$52,K9=$M$52)),K9/K9,99))))*1,IF(AND(F9="x",G9="x"),(K9-$K$42)/$M$42,IF(AND(F9="x",H9="x"),(K9-$K$43)/$M$43,IF(AND(F9="x",I9="x"),(K9-$K$44)/$M$44,IF(AND(F9="x",J9="x"),(K9-$K$45)/$M$45,99))))*W9)</f>
        <v>1</v>
      </c>
      <c r="N9" s="179">
        <v>25</v>
      </c>
      <c r="O9" s="178">
        <v>0</v>
      </c>
      <c r="P9" s="122">
        <f t="shared" si="2"/>
        <v>1</v>
      </c>
      <c r="Q9" s="181">
        <v>30</v>
      </c>
      <c r="R9" s="180">
        <v>0</v>
      </c>
      <c r="S9" s="87">
        <f t="shared" si="3"/>
        <v>1</v>
      </c>
      <c r="T9" s="183">
        <v>35</v>
      </c>
      <c r="U9" s="182">
        <v>0</v>
      </c>
      <c r="V9" s="124">
        <f t="shared" si="4"/>
        <v>1</v>
      </c>
      <c r="W9" s="196">
        <f t="shared" si="9"/>
        <v>1</v>
      </c>
      <c r="X9" s="196">
        <f t="shared" si="10"/>
        <v>1</v>
      </c>
      <c r="Y9" s="196">
        <f t="shared" si="11"/>
        <v>1</v>
      </c>
      <c r="Z9" s="196">
        <f t="shared" si="12"/>
        <v>1</v>
      </c>
      <c r="AA9" s="4"/>
      <c r="AB9" s="4"/>
      <c r="AC9" s="4" t="s">
        <v>65</v>
      </c>
      <c r="AE9" s="4">
        <v>40</v>
      </c>
    </row>
    <row r="10" spans="1:31" ht="20.100000000000001" customHeight="1" thickBot="1" x14ac:dyDescent="0.25">
      <c r="B10" s="175">
        <v>4</v>
      </c>
      <c r="C10" s="192">
        <v>2</v>
      </c>
      <c r="D10" s="192">
        <v>4</v>
      </c>
      <c r="E10" s="117" t="str">
        <f t="shared" si="0"/>
        <v/>
      </c>
      <c r="F10" s="194" t="str">
        <f t="shared" si="1"/>
        <v>x</v>
      </c>
      <c r="G10" s="194" t="str">
        <f t="shared" si="5"/>
        <v/>
      </c>
      <c r="H10" s="194" t="str">
        <f t="shared" si="6"/>
        <v/>
      </c>
      <c r="I10" s="194" t="str">
        <f t="shared" si="7"/>
        <v/>
      </c>
      <c r="J10" s="194" t="str">
        <f t="shared" si="8"/>
        <v>x</v>
      </c>
      <c r="K10" s="176">
        <v>25</v>
      </c>
      <c r="L10" s="198">
        <v>0</v>
      </c>
      <c r="M10" s="86">
        <f t="shared" ref="M10:M30" si="13">IF(E10="x",IF(AND(E10="x",G10="x",OR(K10=$K$49,K10=$L$49,K10=$M$49)),K10/K10,IF(AND(E10="x",H10="x",OR(K10=$K$50,K10=$L$50,K10=$M$50)),K10/K10,IF(AND(E10="x",I10="x",OR(K10=$K$51,K10=$L$51,K10=$M$51)),K10/K10,IF(AND(E10="x",J10="x",OR(K10=$K$52,K10=$L$52,K10=$M$52)),K10/K10,99))))*1,IF(AND(F10="x",G10="x"),(K10-$K$42)/$M$42,IF(AND(F10="x",H10="x"),(K10-$K$43)/$M$43,IF(AND(F10="x",I10="x"),(K10-$K$44)/$M$44,IF(AND(F10="x",J10="x"),(K10-$K$45)/$M$45,99))))*W10)</f>
        <v>1</v>
      </c>
      <c r="N10" s="179">
        <v>35</v>
      </c>
      <c r="O10" s="178">
        <v>0</v>
      </c>
      <c r="P10" s="122">
        <f t="shared" si="2"/>
        <v>1</v>
      </c>
      <c r="Q10" s="181">
        <v>45</v>
      </c>
      <c r="R10" s="180">
        <v>0</v>
      </c>
      <c r="S10" s="87">
        <f t="shared" si="3"/>
        <v>1</v>
      </c>
      <c r="T10" s="183">
        <v>55</v>
      </c>
      <c r="U10" s="182">
        <v>0</v>
      </c>
      <c r="V10" s="124">
        <f t="shared" si="4"/>
        <v>1</v>
      </c>
      <c r="W10" s="196">
        <f t="shared" si="9"/>
        <v>1</v>
      </c>
      <c r="X10" s="196">
        <f t="shared" si="10"/>
        <v>1</v>
      </c>
      <c r="Y10" s="196">
        <f t="shared" si="11"/>
        <v>1</v>
      </c>
      <c r="Z10" s="196">
        <f t="shared" si="12"/>
        <v>1</v>
      </c>
      <c r="AA10" s="4"/>
      <c r="AB10" s="4"/>
      <c r="AE10" s="4">
        <v>60</v>
      </c>
    </row>
    <row r="11" spans="1:31" ht="20.100000000000001" customHeight="1" thickBot="1" x14ac:dyDescent="0.25">
      <c r="B11" s="177">
        <v>5</v>
      </c>
      <c r="C11" s="191">
        <v>2</v>
      </c>
      <c r="D11" s="191">
        <v>1</v>
      </c>
      <c r="E11" s="117" t="str">
        <f t="shared" si="0"/>
        <v/>
      </c>
      <c r="F11" s="194" t="str">
        <f t="shared" si="1"/>
        <v>x</v>
      </c>
      <c r="G11" s="194" t="str">
        <f t="shared" si="5"/>
        <v>x</v>
      </c>
      <c r="H11" s="194" t="str">
        <f t="shared" si="6"/>
        <v/>
      </c>
      <c r="I11" s="194" t="str">
        <f t="shared" si="7"/>
        <v/>
      </c>
      <c r="J11" s="194" t="str">
        <f t="shared" si="8"/>
        <v/>
      </c>
      <c r="K11" s="176">
        <v>10</v>
      </c>
      <c r="L11" s="198">
        <v>0</v>
      </c>
      <c r="M11" s="86">
        <f t="shared" si="13"/>
        <v>1</v>
      </c>
      <c r="N11" s="179">
        <v>10</v>
      </c>
      <c r="O11" s="178">
        <v>0</v>
      </c>
      <c r="P11" s="122">
        <f t="shared" si="2"/>
        <v>1</v>
      </c>
      <c r="Q11" s="181">
        <v>10</v>
      </c>
      <c r="R11" s="180">
        <v>0</v>
      </c>
      <c r="S11" s="87">
        <f t="shared" si="3"/>
        <v>1</v>
      </c>
      <c r="T11" s="183">
        <v>15</v>
      </c>
      <c r="U11" s="182">
        <v>0</v>
      </c>
      <c r="V11" s="124">
        <f t="shared" si="4"/>
        <v>1</v>
      </c>
      <c r="W11" s="196">
        <f t="shared" si="9"/>
        <v>1</v>
      </c>
      <c r="X11" s="196">
        <f t="shared" si="10"/>
        <v>1</v>
      </c>
      <c r="Y11" s="196">
        <f t="shared" si="11"/>
        <v>1</v>
      </c>
      <c r="Z11" s="196">
        <f t="shared" si="12"/>
        <v>1</v>
      </c>
      <c r="AA11" s="4"/>
      <c r="AB11" s="4"/>
      <c r="AE11" s="4">
        <v>80</v>
      </c>
    </row>
    <row r="12" spans="1:31" ht="20.100000000000001" customHeight="1" thickBot="1" x14ac:dyDescent="0.25">
      <c r="B12" s="175">
        <v>6</v>
      </c>
      <c r="C12" s="192">
        <v>2</v>
      </c>
      <c r="D12" s="192">
        <v>2</v>
      </c>
      <c r="E12" s="117" t="str">
        <f t="shared" si="0"/>
        <v/>
      </c>
      <c r="F12" s="194" t="str">
        <f t="shared" si="1"/>
        <v>x</v>
      </c>
      <c r="G12" s="194" t="str">
        <f t="shared" si="5"/>
        <v/>
      </c>
      <c r="H12" s="194" t="str">
        <f t="shared" si="6"/>
        <v>x</v>
      </c>
      <c r="I12" s="194" t="str">
        <f t="shared" si="7"/>
        <v/>
      </c>
      <c r="J12" s="194" t="str">
        <f t="shared" si="8"/>
        <v/>
      </c>
      <c r="K12" s="176">
        <v>15</v>
      </c>
      <c r="L12" s="198">
        <v>0</v>
      </c>
      <c r="M12" s="86">
        <f t="shared" si="13"/>
        <v>1</v>
      </c>
      <c r="N12" s="179">
        <v>20</v>
      </c>
      <c r="O12" s="178">
        <v>0</v>
      </c>
      <c r="P12" s="122">
        <f t="shared" si="2"/>
        <v>1</v>
      </c>
      <c r="Q12" s="181">
        <v>20</v>
      </c>
      <c r="R12" s="180">
        <v>0</v>
      </c>
      <c r="S12" s="87">
        <f t="shared" si="3"/>
        <v>1</v>
      </c>
      <c r="T12" s="183">
        <v>25</v>
      </c>
      <c r="U12" s="182">
        <v>0</v>
      </c>
      <c r="V12" s="124">
        <f t="shared" si="4"/>
        <v>1</v>
      </c>
      <c r="W12" s="196">
        <f t="shared" si="9"/>
        <v>1</v>
      </c>
      <c r="X12" s="196">
        <f t="shared" si="10"/>
        <v>1</v>
      </c>
      <c r="Y12" s="196">
        <f t="shared" si="11"/>
        <v>1</v>
      </c>
      <c r="Z12" s="196">
        <f t="shared" si="12"/>
        <v>1</v>
      </c>
      <c r="AA12" s="4"/>
      <c r="AB12" s="4"/>
    </row>
    <row r="13" spans="1:31" ht="20.100000000000001" customHeight="1" thickBot="1" x14ac:dyDescent="0.25">
      <c r="B13" s="177">
        <v>7</v>
      </c>
      <c r="C13" s="191">
        <v>2</v>
      </c>
      <c r="D13" s="191">
        <v>3</v>
      </c>
      <c r="E13" s="117" t="str">
        <f t="shared" si="0"/>
        <v/>
      </c>
      <c r="F13" s="194" t="str">
        <f t="shared" si="1"/>
        <v>x</v>
      </c>
      <c r="G13" s="194" t="str">
        <f t="shared" si="5"/>
        <v/>
      </c>
      <c r="H13" s="194" t="str">
        <f t="shared" si="6"/>
        <v/>
      </c>
      <c r="I13" s="194" t="str">
        <f t="shared" si="7"/>
        <v>x</v>
      </c>
      <c r="J13" s="194" t="str">
        <f t="shared" si="8"/>
        <v/>
      </c>
      <c r="K13" s="176">
        <v>20</v>
      </c>
      <c r="L13" s="198">
        <v>0</v>
      </c>
      <c r="M13" s="86">
        <f t="shared" si="13"/>
        <v>1</v>
      </c>
      <c r="N13" s="179">
        <v>25</v>
      </c>
      <c r="O13" s="178">
        <v>0</v>
      </c>
      <c r="P13" s="122">
        <f t="shared" si="2"/>
        <v>1</v>
      </c>
      <c r="Q13" s="181">
        <v>30</v>
      </c>
      <c r="R13" s="180">
        <v>0</v>
      </c>
      <c r="S13" s="87">
        <f t="shared" si="3"/>
        <v>1</v>
      </c>
      <c r="T13" s="183">
        <v>35</v>
      </c>
      <c r="U13" s="182">
        <v>0</v>
      </c>
      <c r="V13" s="124">
        <f t="shared" si="4"/>
        <v>1</v>
      </c>
      <c r="W13" s="196">
        <f t="shared" si="9"/>
        <v>1</v>
      </c>
      <c r="X13" s="196">
        <f t="shared" si="10"/>
        <v>1</v>
      </c>
      <c r="Y13" s="196">
        <f t="shared" si="11"/>
        <v>1</v>
      </c>
      <c r="Z13" s="196">
        <f t="shared" si="12"/>
        <v>1</v>
      </c>
      <c r="AA13" s="4"/>
      <c r="AB13" s="4"/>
    </row>
    <row r="14" spans="1:31" ht="20.100000000000001" customHeight="1" thickBot="1" x14ac:dyDescent="0.25">
      <c r="B14" s="175">
        <v>8</v>
      </c>
      <c r="C14" s="192">
        <v>2</v>
      </c>
      <c r="D14" s="192">
        <v>4</v>
      </c>
      <c r="E14" s="117" t="str">
        <f t="shared" si="0"/>
        <v/>
      </c>
      <c r="F14" s="194" t="str">
        <f t="shared" si="1"/>
        <v>x</v>
      </c>
      <c r="G14" s="194" t="str">
        <f t="shared" si="5"/>
        <v/>
      </c>
      <c r="H14" s="194" t="str">
        <f t="shared" si="6"/>
        <v/>
      </c>
      <c r="I14" s="194" t="str">
        <f t="shared" si="7"/>
        <v/>
      </c>
      <c r="J14" s="194" t="str">
        <f t="shared" si="8"/>
        <v>x</v>
      </c>
      <c r="K14" s="176">
        <v>25</v>
      </c>
      <c r="L14" s="198">
        <v>0</v>
      </c>
      <c r="M14" s="86">
        <f t="shared" si="13"/>
        <v>1</v>
      </c>
      <c r="N14" s="179">
        <v>35</v>
      </c>
      <c r="O14" s="178">
        <v>0</v>
      </c>
      <c r="P14" s="122">
        <f t="shared" si="2"/>
        <v>1</v>
      </c>
      <c r="Q14" s="181">
        <v>45</v>
      </c>
      <c r="R14" s="180">
        <v>0</v>
      </c>
      <c r="S14" s="87">
        <f t="shared" si="3"/>
        <v>1</v>
      </c>
      <c r="T14" s="183">
        <v>55</v>
      </c>
      <c r="U14" s="182">
        <v>0</v>
      </c>
      <c r="V14" s="124">
        <f t="shared" si="4"/>
        <v>1</v>
      </c>
      <c r="W14" s="196">
        <f t="shared" si="9"/>
        <v>1</v>
      </c>
      <c r="X14" s="196">
        <f t="shared" si="10"/>
        <v>1</v>
      </c>
      <c r="Y14" s="196">
        <f t="shared" si="11"/>
        <v>1</v>
      </c>
      <c r="Z14" s="196">
        <f t="shared" si="12"/>
        <v>1</v>
      </c>
      <c r="AA14" s="4"/>
      <c r="AB14" s="4"/>
    </row>
    <row r="15" spans="1:31" ht="20.100000000000001" customHeight="1" thickBot="1" x14ac:dyDescent="0.25">
      <c r="B15" s="177">
        <v>9</v>
      </c>
      <c r="C15" s="191">
        <v>2</v>
      </c>
      <c r="D15" s="191">
        <v>1</v>
      </c>
      <c r="E15" s="117" t="str">
        <f t="shared" si="0"/>
        <v/>
      </c>
      <c r="F15" s="194" t="str">
        <f t="shared" si="1"/>
        <v>x</v>
      </c>
      <c r="G15" s="194" t="str">
        <f t="shared" si="5"/>
        <v>x</v>
      </c>
      <c r="H15" s="194" t="str">
        <f t="shared" si="6"/>
        <v/>
      </c>
      <c r="I15" s="194" t="str">
        <f t="shared" si="7"/>
        <v/>
      </c>
      <c r="J15" s="194" t="str">
        <f t="shared" si="8"/>
        <v/>
      </c>
      <c r="K15" s="176">
        <v>10</v>
      </c>
      <c r="L15" s="198">
        <v>0</v>
      </c>
      <c r="M15" s="86">
        <f t="shared" si="13"/>
        <v>1</v>
      </c>
      <c r="N15" s="179">
        <v>10</v>
      </c>
      <c r="O15" s="178">
        <v>0</v>
      </c>
      <c r="P15" s="122">
        <f t="shared" si="2"/>
        <v>1</v>
      </c>
      <c r="Q15" s="181">
        <v>10</v>
      </c>
      <c r="R15" s="180">
        <v>0</v>
      </c>
      <c r="S15" s="87">
        <f t="shared" si="3"/>
        <v>1</v>
      </c>
      <c r="T15" s="183">
        <v>15</v>
      </c>
      <c r="U15" s="182">
        <v>0</v>
      </c>
      <c r="V15" s="124">
        <f t="shared" si="4"/>
        <v>1</v>
      </c>
      <c r="W15" s="196">
        <f t="shared" si="9"/>
        <v>1</v>
      </c>
      <c r="X15" s="196">
        <f t="shared" si="10"/>
        <v>1</v>
      </c>
      <c r="Y15" s="196">
        <f t="shared" si="11"/>
        <v>1</v>
      </c>
      <c r="Z15" s="196">
        <f t="shared" si="12"/>
        <v>1</v>
      </c>
      <c r="AA15" s="4"/>
      <c r="AB15" s="4"/>
    </row>
    <row r="16" spans="1:31" ht="20.100000000000001" customHeight="1" thickBot="1" x14ac:dyDescent="0.25">
      <c r="B16" s="175">
        <v>10</v>
      </c>
      <c r="C16" s="192">
        <v>2</v>
      </c>
      <c r="D16" s="192">
        <v>2</v>
      </c>
      <c r="E16" s="117" t="str">
        <f t="shared" si="0"/>
        <v/>
      </c>
      <c r="F16" s="194" t="str">
        <f t="shared" si="1"/>
        <v>x</v>
      </c>
      <c r="G16" s="194" t="str">
        <f t="shared" si="5"/>
        <v/>
      </c>
      <c r="H16" s="194" t="str">
        <f t="shared" si="6"/>
        <v>x</v>
      </c>
      <c r="I16" s="194" t="str">
        <f t="shared" si="7"/>
        <v/>
      </c>
      <c r="J16" s="194" t="str">
        <f t="shared" si="8"/>
        <v/>
      </c>
      <c r="K16" s="176">
        <v>15</v>
      </c>
      <c r="L16" s="198">
        <v>0</v>
      </c>
      <c r="M16" s="86">
        <f t="shared" si="13"/>
        <v>1</v>
      </c>
      <c r="N16" s="179">
        <v>20</v>
      </c>
      <c r="O16" s="178">
        <v>0</v>
      </c>
      <c r="P16" s="122">
        <f t="shared" si="2"/>
        <v>1</v>
      </c>
      <c r="Q16" s="181">
        <v>20</v>
      </c>
      <c r="R16" s="180">
        <v>0</v>
      </c>
      <c r="S16" s="87">
        <f t="shared" si="3"/>
        <v>1</v>
      </c>
      <c r="T16" s="183">
        <v>25</v>
      </c>
      <c r="U16" s="182">
        <v>0</v>
      </c>
      <c r="V16" s="124">
        <f t="shared" si="4"/>
        <v>1</v>
      </c>
      <c r="W16" s="196">
        <f t="shared" si="9"/>
        <v>1</v>
      </c>
      <c r="X16" s="196">
        <f t="shared" si="10"/>
        <v>1</v>
      </c>
      <c r="Y16" s="196">
        <f t="shared" si="11"/>
        <v>1</v>
      </c>
      <c r="Z16" s="196">
        <f t="shared" si="12"/>
        <v>1</v>
      </c>
      <c r="AA16" s="4"/>
      <c r="AB16" s="4"/>
    </row>
    <row r="17" spans="2:28" ht="20.100000000000001" customHeight="1" thickBot="1" x14ac:dyDescent="0.25">
      <c r="B17" s="177">
        <v>11</v>
      </c>
      <c r="C17" s="191">
        <v>2</v>
      </c>
      <c r="D17" s="191">
        <v>3</v>
      </c>
      <c r="E17" s="117" t="str">
        <f t="shared" si="0"/>
        <v/>
      </c>
      <c r="F17" s="194" t="str">
        <f t="shared" si="1"/>
        <v>x</v>
      </c>
      <c r="G17" s="194" t="str">
        <f t="shared" si="5"/>
        <v/>
      </c>
      <c r="H17" s="194" t="str">
        <f t="shared" si="6"/>
        <v/>
      </c>
      <c r="I17" s="194" t="str">
        <f t="shared" si="7"/>
        <v>x</v>
      </c>
      <c r="J17" s="194" t="str">
        <f t="shared" si="8"/>
        <v/>
      </c>
      <c r="K17" s="176">
        <v>20</v>
      </c>
      <c r="L17" s="198">
        <v>0</v>
      </c>
      <c r="M17" s="86">
        <f t="shared" si="13"/>
        <v>1</v>
      </c>
      <c r="N17" s="179">
        <v>25</v>
      </c>
      <c r="O17" s="178">
        <v>0</v>
      </c>
      <c r="P17" s="122">
        <f t="shared" si="2"/>
        <v>1</v>
      </c>
      <c r="Q17" s="181">
        <v>30</v>
      </c>
      <c r="R17" s="180">
        <v>0</v>
      </c>
      <c r="S17" s="87">
        <f t="shared" si="3"/>
        <v>1</v>
      </c>
      <c r="T17" s="183">
        <v>35</v>
      </c>
      <c r="U17" s="182">
        <v>0</v>
      </c>
      <c r="V17" s="124">
        <f t="shared" si="4"/>
        <v>1</v>
      </c>
      <c r="W17" s="196">
        <f t="shared" si="9"/>
        <v>1</v>
      </c>
      <c r="X17" s="196">
        <f t="shared" si="10"/>
        <v>1</v>
      </c>
      <c r="Y17" s="196">
        <f t="shared" si="11"/>
        <v>1</v>
      </c>
      <c r="Z17" s="196">
        <f t="shared" si="12"/>
        <v>1</v>
      </c>
      <c r="AA17" s="4"/>
      <c r="AB17" s="4"/>
    </row>
    <row r="18" spans="2:28" ht="20.100000000000001" customHeight="1" thickBot="1" x14ac:dyDescent="0.25">
      <c r="B18" s="175">
        <v>12</v>
      </c>
      <c r="C18" s="192">
        <v>2</v>
      </c>
      <c r="D18" s="192">
        <v>4</v>
      </c>
      <c r="E18" s="117" t="str">
        <f t="shared" si="0"/>
        <v/>
      </c>
      <c r="F18" s="194" t="str">
        <f t="shared" si="1"/>
        <v>x</v>
      </c>
      <c r="G18" s="194" t="str">
        <f t="shared" si="5"/>
        <v/>
      </c>
      <c r="H18" s="194" t="str">
        <f t="shared" si="6"/>
        <v/>
      </c>
      <c r="I18" s="194" t="str">
        <f t="shared" si="7"/>
        <v/>
      </c>
      <c r="J18" s="194" t="str">
        <f t="shared" si="8"/>
        <v>x</v>
      </c>
      <c r="K18" s="176">
        <v>25</v>
      </c>
      <c r="L18" s="198">
        <v>0</v>
      </c>
      <c r="M18" s="86">
        <f t="shared" si="13"/>
        <v>1</v>
      </c>
      <c r="N18" s="179">
        <v>35</v>
      </c>
      <c r="O18" s="178">
        <v>0</v>
      </c>
      <c r="P18" s="122">
        <f t="shared" si="2"/>
        <v>1</v>
      </c>
      <c r="Q18" s="181">
        <v>45</v>
      </c>
      <c r="R18" s="180">
        <v>0</v>
      </c>
      <c r="S18" s="87">
        <f t="shared" si="3"/>
        <v>1</v>
      </c>
      <c r="T18" s="183">
        <v>55</v>
      </c>
      <c r="U18" s="182">
        <v>0</v>
      </c>
      <c r="V18" s="124">
        <f t="shared" si="4"/>
        <v>1</v>
      </c>
      <c r="W18" s="196">
        <f t="shared" si="9"/>
        <v>1</v>
      </c>
      <c r="X18" s="196">
        <f t="shared" si="10"/>
        <v>1</v>
      </c>
      <c r="Y18" s="196">
        <f t="shared" si="11"/>
        <v>1</v>
      </c>
      <c r="Z18" s="196">
        <f t="shared" si="12"/>
        <v>1</v>
      </c>
      <c r="AA18" s="4"/>
      <c r="AB18" s="4"/>
    </row>
    <row r="19" spans="2:28" ht="20.100000000000001" customHeight="1" thickBot="1" x14ac:dyDescent="0.25">
      <c r="B19" s="177">
        <v>13</v>
      </c>
      <c r="C19" s="191">
        <v>1</v>
      </c>
      <c r="D19" s="191">
        <v>1</v>
      </c>
      <c r="E19" s="117" t="str">
        <f t="shared" si="0"/>
        <v>x</v>
      </c>
      <c r="F19" s="194" t="str">
        <f t="shared" si="1"/>
        <v/>
      </c>
      <c r="G19" s="194" t="str">
        <f t="shared" si="5"/>
        <v>x</v>
      </c>
      <c r="H19" s="194" t="str">
        <f t="shared" si="6"/>
        <v/>
      </c>
      <c r="I19" s="194" t="str">
        <f t="shared" si="7"/>
        <v/>
      </c>
      <c r="J19" s="194" t="str">
        <f t="shared" si="8"/>
        <v/>
      </c>
      <c r="K19" s="176">
        <v>10</v>
      </c>
      <c r="L19" s="198">
        <v>0</v>
      </c>
      <c r="M19" s="86">
        <f t="shared" si="13"/>
        <v>1</v>
      </c>
      <c r="N19" s="179">
        <v>5</v>
      </c>
      <c r="O19" s="178">
        <v>0</v>
      </c>
      <c r="P19" s="122">
        <f t="shared" si="2"/>
        <v>1</v>
      </c>
      <c r="Q19" s="181">
        <v>5</v>
      </c>
      <c r="R19" s="180">
        <v>0</v>
      </c>
      <c r="S19" s="87">
        <f t="shared" si="3"/>
        <v>1</v>
      </c>
      <c r="T19" s="183">
        <v>10</v>
      </c>
      <c r="U19" s="182">
        <v>0</v>
      </c>
      <c r="V19" s="124">
        <f t="shared" si="4"/>
        <v>1</v>
      </c>
      <c r="W19" s="196">
        <f t="shared" si="9"/>
        <v>1</v>
      </c>
      <c r="X19" s="196">
        <f t="shared" si="10"/>
        <v>1</v>
      </c>
      <c r="Y19" s="196">
        <f t="shared" si="11"/>
        <v>1</v>
      </c>
      <c r="Z19" s="196">
        <f t="shared" si="12"/>
        <v>1</v>
      </c>
      <c r="AA19" s="4"/>
      <c r="AB19" s="4"/>
    </row>
    <row r="20" spans="2:28" ht="20.100000000000001" customHeight="1" thickBot="1" x14ac:dyDescent="0.25">
      <c r="B20" s="175">
        <v>14</v>
      </c>
      <c r="C20" s="192">
        <v>1</v>
      </c>
      <c r="D20" s="192">
        <v>2</v>
      </c>
      <c r="E20" s="117" t="str">
        <f t="shared" si="0"/>
        <v>x</v>
      </c>
      <c r="F20" s="194" t="str">
        <f t="shared" si="1"/>
        <v/>
      </c>
      <c r="G20" s="194" t="str">
        <f t="shared" si="5"/>
        <v/>
      </c>
      <c r="H20" s="194" t="str">
        <f t="shared" si="6"/>
        <v>x</v>
      </c>
      <c r="I20" s="194" t="str">
        <f t="shared" si="7"/>
        <v/>
      </c>
      <c r="J20" s="194" t="str">
        <f t="shared" si="8"/>
        <v/>
      </c>
      <c r="K20" s="176">
        <v>15</v>
      </c>
      <c r="L20" s="198">
        <v>0</v>
      </c>
      <c r="M20" s="86">
        <f t="shared" si="13"/>
        <v>1</v>
      </c>
      <c r="N20" s="179">
        <v>10</v>
      </c>
      <c r="O20" s="178">
        <v>0</v>
      </c>
      <c r="P20" s="122">
        <f t="shared" si="2"/>
        <v>1</v>
      </c>
      <c r="Q20" s="181">
        <v>15</v>
      </c>
      <c r="R20" s="180">
        <v>0</v>
      </c>
      <c r="S20" s="87">
        <f t="shared" si="3"/>
        <v>1</v>
      </c>
      <c r="T20" s="183">
        <v>20</v>
      </c>
      <c r="U20" s="182">
        <v>0</v>
      </c>
      <c r="V20" s="124">
        <f t="shared" si="4"/>
        <v>1</v>
      </c>
      <c r="W20" s="196">
        <f t="shared" si="9"/>
        <v>1</v>
      </c>
      <c r="X20" s="196">
        <f t="shared" si="10"/>
        <v>1</v>
      </c>
      <c r="Y20" s="196">
        <f t="shared" si="11"/>
        <v>1</v>
      </c>
      <c r="Z20" s="196">
        <f t="shared" si="12"/>
        <v>1</v>
      </c>
      <c r="AA20" s="4"/>
      <c r="AB20" s="4"/>
    </row>
    <row r="21" spans="2:28" ht="20.100000000000001" customHeight="1" thickBot="1" x14ac:dyDescent="0.25">
      <c r="B21" s="177">
        <v>15</v>
      </c>
      <c r="C21" s="191">
        <v>1</v>
      </c>
      <c r="D21" s="191">
        <v>3</v>
      </c>
      <c r="E21" s="117" t="str">
        <f t="shared" si="0"/>
        <v>x</v>
      </c>
      <c r="F21" s="194" t="str">
        <f t="shared" si="1"/>
        <v/>
      </c>
      <c r="G21" s="194" t="str">
        <f t="shared" si="5"/>
        <v/>
      </c>
      <c r="H21" s="194" t="str">
        <f t="shared" si="6"/>
        <v/>
      </c>
      <c r="I21" s="194" t="str">
        <f t="shared" si="7"/>
        <v>x</v>
      </c>
      <c r="J21" s="194" t="str">
        <f t="shared" si="8"/>
        <v/>
      </c>
      <c r="K21" s="176">
        <v>20</v>
      </c>
      <c r="L21" s="198">
        <v>0</v>
      </c>
      <c r="M21" s="86">
        <f t="shared" si="13"/>
        <v>1</v>
      </c>
      <c r="N21" s="179">
        <v>15</v>
      </c>
      <c r="O21" s="178">
        <v>0</v>
      </c>
      <c r="P21" s="122">
        <f t="shared" si="2"/>
        <v>1</v>
      </c>
      <c r="Q21" s="181">
        <v>30</v>
      </c>
      <c r="R21" s="180">
        <v>0</v>
      </c>
      <c r="S21" s="87">
        <f t="shared" si="3"/>
        <v>1</v>
      </c>
      <c r="T21" s="183">
        <v>35</v>
      </c>
      <c r="U21" s="182">
        <v>0</v>
      </c>
      <c r="V21" s="124">
        <f t="shared" si="4"/>
        <v>1</v>
      </c>
      <c r="W21" s="196">
        <f t="shared" si="9"/>
        <v>1</v>
      </c>
      <c r="X21" s="196">
        <f t="shared" si="10"/>
        <v>1</v>
      </c>
      <c r="Y21" s="196">
        <f t="shared" si="11"/>
        <v>1</v>
      </c>
      <c r="Z21" s="196">
        <f t="shared" si="12"/>
        <v>1</v>
      </c>
      <c r="AA21" s="4"/>
      <c r="AB21" s="4"/>
    </row>
    <row r="22" spans="2:28" ht="20.100000000000001" customHeight="1" thickBot="1" x14ac:dyDescent="0.25">
      <c r="B22" s="175">
        <v>16</v>
      </c>
      <c r="C22" s="192">
        <v>1</v>
      </c>
      <c r="D22" s="192">
        <v>4</v>
      </c>
      <c r="E22" s="117" t="str">
        <f t="shared" si="0"/>
        <v>x</v>
      </c>
      <c r="F22" s="194" t="str">
        <f t="shared" si="1"/>
        <v/>
      </c>
      <c r="G22" s="194" t="str">
        <f t="shared" si="5"/>
        <v/>
      </c>
      <c r="H22" s="194" t="str">
        <f t="shared" si="6"/>
        <v/>
      </c>
      <c r="I22" s="194" t="str">
        <f t="shared" si="7"/>
        <v/>
      </c>
      <c r="J22" s="194" t="str">
        <f t="shared" si="8"/>
        <v>x</v>
      </c>
      <c r="K22" s="176">
        <v>25</v>
      </c>
      <c r="L22" s="198">
        <v>0</v>
      </c>
      <c r="M22" s="86">
        <f t="shared" si="13"/>
        <v>1</v>
      </c>
      <c r="N22" s="179">
        <v>25</v>
      </c>
      <c r="O22" s="178">
        <v>0</v>
      </c>
      <c r="P22" s="122">
        <f t="shared" si="2"/>
        <v>1</v>
      </c>
      <c r="Q22" s="181">
        <v>40</v>
      </c>
      <c r="R22" s="180">
        <v>0</v>
      </c>
      <c r="S22" s="87">
        <f t="shared" si="3"/>
        <v>1</v>
      </c>
      <c r="T22" s="183">
        <v>50</v>
      </c>
      <c r="U22" s="182">
        <v>0</v>
      </c>
      <c r="V22" s="124">
        <f t="shared" si="4"/>
        <v>1</v>
      </c>
      <c r="W22" s="196">
        <f t="shared" si="9"/>
        <v>1</v>
      </c>
      <c r="X22" s="196">
        <f t="shared" si="10"/>
        <v>1</v>
      </c>
      <c r="Y22" s="196">
        <f t="shared" si="11"/>
        <v>1</v>
      </c>
      <c r="Z22" s="196">
        <f t="shared" si="12"/>
        <v>1</v>
      </c>
      <c r="AA22" s="4"/>
      <c r="AB22" s="4"/>
    </row>
    <row r="23" spans="2:28" ht="20.100000000000001" customHeight="1" thickBot="1" x14ac:dyDescent="0.25">
      <c r="B23" s="177">
        <v>17</v>
      </c>
      <c r="C23" s="191">
        <v>1</v>
      </c>
      <c r="D23" s="191">
        <v>1</v>
      </c>
      <c r="E23" s="117" t="str">
        <f t="shared" si="0"/>
        <v>x</v>
      </c>
      <c r="F23" s="194" t="str">
        <f t="shared" si="1"/>
        <v/>
      </c>
      <c r="G23" s="194" t="str">
        <f t="shared" si="5"/>
        <v>x</v>
      </c>
      <c r="H23" s="194" t="str">
        <f t="shared" si="6"/>
        <v/>
      </c>
      <c r="I23" s="194" t="str">
        <f t="shared" si="7"/>
        <v/>
      </c>
      <c r="J23" s="194" t="str">
        <f t="shared" si="8"/>
        <v/>
      </c>
      <c r="K23" s="176">
        <v>10</v>
      </c>
      <c r="L23" s="198">
        <v>0</v>
      </c>
      <c r="M23" s="86">
        <f t="shared" si="13"/>
        <v>1</v>
      </c>
      <c r="N23" s="178">
        <v>10</v>
      </c>
      <c r="O23" s="178">
        <v>0</v>
      </c>
      <c r="P23" s="122">
        <f t="shared" si="2"/>
        <v>1</v>
      </c>
      <c r="Q23" s="181">
        <v>10</v>
      </c>
      <c r="R23" s="180">
        <v>0</v>
      </c>
      <c r="S23" s="87">
        <f t="shared" si="3"/>
        <v>1</v>
      </c>
      <c r="T23" s="183">
        <v>15</v>
      </c>
      <c r="U23" s="182">
        <v>0</v>
      </c>
      <c r="V23" s="124">
        <f t="shared" si="4"/>
        <v>1</v>
      </c>
      <c r="W23" s="196">
        <f t="shared" si="9"/>
        <v>1</v>
      </c>
      <c r="X23" s="196">
        <f t="shared" si="10"/>
        <v>1</v>
      </c>
      <c r="Y23" s="196">
        <f t="shared" si="11"/>
        <v>1</v>
      </c>
      <c r="Z23" s="196">
        <f t="shared" si="12"/>
        <v>1</v>
      </c>
      <c r="AA23" s="4"/>
      <c r="AB23" s="4"/>
    </row>
    <row r="24" spans="2:28" ht="20.100000000000001" customHeight="1" thickBot="1" x14ac:dyDescent="0.25">
      <c r="B24" s="175">
        <v>18</v>
      </c>
      <c r="C24" s="192">
        <v>1</v>
      </c>
      <c r="D24" s="192">
        <v>2</v>
      </c>
      <c r="E24" s="117" t="str">
        <f t="shared" si="0"/>
        <v>x</v>
      </c>
      <c r="F24" s="194" t="str">
        <f t="shared" si="1"/>
        <v/>
      </c>
      <c r="G24" s="194" t="str">
        <f t="shared" si="5"/>
        <v/>
      </c>
      <c r="H24" s="194" t="str">
        <f t="shared" si="6"/>
        <v>x</v>
      </c>
      <c r="I24" s="194" t="str">
        <f t="shared" si="7"/>
        <v/>
      </c>
      <c r="J24" s="194" t="str">
        <f t="shared" si="8"/>
        <v/>
      </c>
      <c r="K24" s="176">
        <v>15</v>
      </c>
      <c r="L24" s="198">
        <v>0</v>
      </c>
      <c r="M24" s="86">
        <f t="shared" si="13"/>
        <v>1</v>
      </c>
      <c r="N24" s="199">
        <v>15</v>
      </c>
      <c r="O24" s="178">
        <v>0</v>
      </c>
      <c r="P24" s="122">
        <f t="shared" si="2"/>
        <v>1</v>
      </c>
      <c r="Q24" s="181">
        <v>20</v>
      </c>
      <c r="R24" s="180">
        <v>0</v>
      </c>
      <c r="S24" s="87">
        <f t="shared" si="3"/>
        <v>1</v>
      </c>
      <c r="T24" s="183">
        <v>25</v>
      </c>
      <c r="U24" s="182">
        <v>0</v>
      </c>
      <c r="V24" s="124">
        <f t="shared" si="4"/>
        <v>1</v>
      </c>
      <c r="W24" s="196">
        <f t="shared" si="9"/>
        <v>1</v>
      </c>
      <c r="X24" s="196">
        <f t="shared" si="10"/>
        <v>1</v>
      </c>
      <c r="Y24" s="196">
        <f t="shared" si="11"/>
        <v>1</v>
      </c>
      <c r="Z24" s="196">
        <f t="shared" si="12"/>
        <v>1</v>
      </c>
      <c r="AA24" s="4"/>
      <c r="AB24" s="4"/>
    </row>
    <row r="25" spans="2:28" ht="20.100000000000001" customHeight="1" thickBot="1" x14ac:dyDescent="0.25">
      <c r="B25" s="177">
        <v>19</v>
      </c>
      <c r="C25" s="191">
        <v>1</v>
      </c>
      <c r="D25" s="191">
        <v>3</v>
      </c>
      <c r="E25" s="117" t="str">
        <f t="shared" si="0"/>
        <v>x</v>
      </c>
      <c r="F25" s="194" t="str">
        <f t="shared" si="1"/>
        <v/>
      </c>
      <c r="G25" s="194" t="str">
        <f t="shared" si="5"/>
        <v/>
      </c>
      <c r="H25" s="194" t="str">
        <f t="shared" si="6"/>
        <v/>
      </c>
      <c r="I25" s="194" t="str">
        <f t="shared" si="7"/>
        <v>x</v>
      </c>
      <c r="J25" s="194" t="str">
        <f t="shared" si="8"/>
        <v/>
      </c>
      <c r="K25" s="176">
        <v>20</v>
      </c>
      <c r="L25" s="198">
        <v>0</v>
      </c>
      <c r="M25" s="86">
        <f t="shared" si="13"/>
        <v>1</v>
      </c>
      <c r="N25" s="199">
        <v>25</v>
      </c>
      <c r="O25" s="178">
        <v>0</v>
      </c>
      <c r="P25" s="122">
        <f t="shared" si="2"/>
        <v>1</v>
      </c>
      <c r="Q25" s="181">
        <v>35</v>
      </c>
      <c r="R25" s="180">
        <v>0</v>
      </c>
      <c r="S25" s="87">
        <f t="shared" si="3"/>
        <v>1</v>
      </c>
      <c r="T25" s="183">
        <v>40</v>
      </c>
      <c r="U25" s="182">
        <v>0</v>
      </c>
      <c r="V25" s="124">
        <f t="shared" si="4"/>
        <v>1</v>
      </c>
      <c r="W25" s="196">
        <f t="shared" si="9"/>
        <v>1</v>
      </c>
      <c r="X25" s="196">
        <f t="shared" si="10"/>
        <v>1</v>
      </c>
      <c r="Y25" s="196">
        <f t="shared" si="11"/>
        <v>1</v>
      </c>
      <c r="Z25" s="196">
        <f t="shared" si="12"/>
        <v>1</v>
      </c>
      <c r="AA25" s="4"/>
      <c r="AB25" s="4"/>
    </row>
    <row r="26" spans="2:28" ht="20.100000000000001" customHeight="1" thickBot="1" x14ac:dyDescent="0.25">
      <c r="B26" s="175">
        <v>20</v>
      </c>
      <c r="C26" s="192">
        <v>1</v>
      </c>
      <c r="D26" s="192">
        <v>4</v>
      </c>
      <c r="E26" s="117" t="str">
        <f t="shared" si="0"/>
        <v>x</v>
      </c>
      <c r="F26" s="194" t="str">
        <f t="shared" si="1"/>
        <v/>
      </c>
      <c r="G26" s="194" t="str">
        <f t="shared" si="5"/>
        <v/>
      </c>
      <c r="H26" s="194" t="str">
        <f t="shared" si="6"/>
        <v/>
      </c>
      <c r="I26" s="194" t="str">
        <f t="shared" si="7"/>
        <v/>
      </c>
      <c r="J26" s="194" t="str">
        <f t="shared" si="8"/>
        <v>x</v>
      </c>
      <c r="K26" s="176">
        <v>25</v>
      </c>
      <c r="L26" s="198">
        <v>0</v>
      </c>
      <c r="M26" s="86">
        <f>IF(E26="x",IF(AND(E26="x",G26="x",OR(K26=$K$49,K26=$L$49,K26=$M$49)),K26/K26,IF(AND(E26="x",H26="x",OR(K26=$K$50,K26=$L$50,K26=$M$50)),K26/K26,IF(AND(E26="x",I26="x",OR(K26=$K$51,K26=$L$51,K26=$M$51)),K26/K26,IF(AND(E26="x",J26="x",OR(K26=$K$52,K26=$L$52,K26=$M$52)),K26/K26,99))))*1,IF(AND(F26="x",G26="x"),(K26-$K$42)/$M$42,IF(AND(F26="x",H26="x"),(K26-$K$43)/$M$43,IF(AND(F26="x",I26="x"),(K26-$K$44)/$M$44,IF(AND(F26="x",J26="x"),(K26-$K$45)/$M$45,99))))*W26)</f>
        <v>1</v>
      </c>
      <c r="N26" s="179">
        <v>30</v>
      </c>
      <c r="O26" s="178">
        <v>0</v>
      </c>
      <c r="P26" s="122">
        <f t="shared" si="2"/>
        <v>1</v>
      </c>
      <c r="Q26" s="181">
        <v>45</v>
      </c>
      <c r="R26" s="180">
        <v>0</v>
      </c>
      <c r="S26" s="87">
        <f t="shared" si="3"/>
        <v>1</v>
      </c>
      <c r="T26" s="183">
        <v>55</v>
      </c>
      <c r="U26" s="182">
        <v>0</v>
      </c>
      <c r="V26" s="124">
        <f t="shared" si="4"/>
        <v>1</v>
      </c>
      <c r="W26" s="196">
        <f t="shared" si="9"/>
        <v>1</v>
      </c>
      <c r="X26" s="196">
        <f t="shared" si="10"/>
        <v>1</v>
      </c>
      <c r="Y26" s="196">
        <f t="shared" si="11"/>
        <v>1</v>
      </c>
      <c r="Z26" s="196">
        <f t="shared" si="12"/>
        <v>1</v>
      </c>
      <c r="AA26" s="4"/>
      <c r="AB26" s="4"/>
    </row>
    <row r="27" spans="2:28" ht="20.100000000000001" customHeight="1" thickBot="1" x14ac:dyDescent="0.25">
      <c r="B27" s="177">
        <v>21</v>
      </c>
      <c r="C27" s="191">
        <v>1</v>
      </c>
      <c r="D27" s="191">
        <v>1</v>
      </c>
      <c r="E27" s="117" t="str">
        <f t="shared" si="0"/>
        <v>x</v>
      </c>
      <c r="F27" s="194" t="str">
        <f t="shared" si="1"/>
        <v/>
      </c>
      <c r="G27" s="194" t="str">
        <f t="shared" si="5"/>
        <v>x</v>
      </c>
      <c r="H27" s="194" t="str">
        <f t="shared" si="6"/>
        <v/>
      </c>
      <c r="I27" s="194" t="str">
        <f t="shared" si="7"/>
        <v/>
      </c>
      <c r="J27" s="194" t="str">
        <f t="shared" si="8"/>
        <v/>
      </c>
      <c r="K27" s="176">
        <v>10</v>
      </c>
      <c r="L27" s="198">
        <v>0</v>
      </c>
      <c r="M27" s="86">
        <f>IF(E27="x",IF(AND(E27="x",G27="x",OR(K27=$K$49,K27=$L$49,K27=$M$49)),K27/K27,IF(AND(E27="x",H27="x",OR(K27=$K$50,K27=$L$50,K27=$M$50)),K27/K27,IF(AND(E27="x",I27="x",OR(K27=$K$51,K27=$L$51,K27=$M$51)),K27/K27,IF(AND(E27="x",J27="x",OR(K27=$K$52,K27=$L$52,K27=$M$52)),K27/K27,99))))*1,IF(AND(F27="x",G27="x"),(K27-$K$42)/$M$42,IF(AND(F27="x",H27="x"),(K27-$K$43)/$M$43,IF(AND(F27="x",I27="x"),(K27-$K$44)/$M$44,IF(AND(F27="x",J27="x"),(K27-$K$45)/$M$45,99))))*W27)</f>
        <v>1</v>
      </c>
      <c r="N27" s="179">
        <v>15</v>
      </c>
      <c r="O27" s="178">
        <v>0</v>
      </c>
      <c r="P27" s="122">
        <f t="shared" si="2"/>
        <v>1</v>
      </c>
      <c r="Q27" s="181">
        <v>15</v>
      </c>
      <c r="R27" s="180">
        <v>0</v>
      </c>
      <c r="S27" s="87">
        <f t="shared" si="3"/>
        <v>1</v>
      </c>
      <c r="T27" s="183">
        <v>20</v>
      </c>
      <c r="U27" s="182">
        <v>0</v>
      </c>
      <c r="V27" s="124">
        <f t="shared" si="4"/>
        <v>1</v>
      </c>
      <c r="W27" s="196">
        <f t="shared" si="9"/>
        <v>1</v>
      </c>
      <c r="X27" s="196">
        <f t="shared" si="10"/>
        <v>1</v>
      </c>
      <c r="Y27" s="196">
        <f t="shared" si="11"/>
        <v>1</v>
      </c>
      <c r="Z27" s="196">
        <f t="shared" si="12"/>
        <v>1</v>
      </c>
      <c r="AA27" s="4"/>
      <c r="AB27" s="4"/>
    </row>
    <row r="28" spans="2:28" ht="20.100000000000001" customHeight="1" thickBot="1" x14ac:dyDescent="0.25">
      <c r="B28" s="175">
        <v>22</v>
      </c>
      <c r="C28" s="192">
        <v>1</v>
      </c>
      <c r="D28" s="192">
        <v>2</v>
      </c>
      <c r="E28" s="117" t="str">
        <f t="shared" si="0"/>
        <v>x</v>
      </c>
      <c r="F28" s="194" t="str">
        <f t="shared" si="1"/>
        <v/>
      </c>
      <c r="G28" s="194" t="str">
        <f t="shared" si="5"/>
        <v/>
      </c>
      <c r="H28" s="194" t="str">
        <f t="shared" si="6"/>
        <v>x</v>
      </c>
      <c r="I28" s="194" t="str">
        <f t="shared" si="7"/>
        <v/>
      </c>
      <c r="J28" s="194" t="str">
        <f t="shared" si="8"/>
        <v/>
      </c>
      <c r="K28" s="176">
        <v>15</v>
      </c>
      <c r="L28" s="198">
        <v>0</v>
      </c>
      <c r="M28" s="86">
        <f t="shared" si="13"/>
        <v>1</v>
      </c>
      <c r="N28" s="179">
        <v>20</v>
      </c>
      <c r="O28" s="178">
        <v>0</v>
      </c>
      <c r="P28" s="122">
        <f t="shared" si="2"/>
        <v>1</v>
      </c>
      <c r="Q28" s="181">
        <v>25</v>
      </c>
      <c r="R28" s="180">
        <v>0</v>
      </c>
      <c r="S28" s="87">
        <f t="shared" si="3"/>
        <v>1</v>
      </c>
      <c r="T28" s="183">
        <v>30</v>
      </c>
      <c r="U28" s="182">
        <v>0</v>
      </c>
      <c r="V28" s="124">
        <f t="shared" si="4"/>
        <v>1</v>
      </c>
      <c r="W28" s="196">
        <f t="shared" si="9"/>
        <v>1</v>
      </c>
      <c r="X28" s="196">
        <f t="shared" si="10"/>
        <v>1</v>
      </c>
      <c r="Y28" s="196">
        <f t="shared" si="11"/>
        <v>1</v>
      </c>
      <c r="Z28" s="196">
        <f t="shared" si="12"/>
        <v>1</v>
      </c>
      <c r="AA28" s="4"/>
      <c r="AB28" s="4"/>
    </row>
    <row r="29" spans="2:28" ht="20.100000000000001" customHeight="1" thickBot="1" x14ac:dyDescent="0.25">
      <c r="B29" s="177">
        <v>23</v>
      </c>
      <c r="C29" s="191">
        <v>1</v>
      </c>
      <c r="D29" s="191">
        <v>3</v>
      </c>
      <c r="E29" s="117" t="str">
        <f t="shared" si="0"/>
        <v>x</v>
      </c>
      <c r="F29" s="194" t="str">
        <f t="shared" si="1"/>
        <v/>
      </c>
      <c r="G29" s="194" t="str">
        <f t="shared" si="5"/>
        <v/>
      </c>
      <c r="H29" s="194" t="str">
        <f t="shared" si="6"/>
        <v/>
      </c>
      <c r="I29" s="194" t="str">
        <f t="shared" si="7"/>
        <v>x</v>
      </c>
      <c r="J29" s="194" t="str">
        <f t="shared" si="8"/>
        <v/>
      </c>
      <c r="K29" s="176">
        <v>20</v>
      </c>
      <c r="L29" s="198">
        <v>0</v>
      </c>
      <c r="M29" s="86">
        <f t="shared" si="13"/>
        <v>1</v>
      </c>
      <c r="N29" s="179">
        <v>30</v>
      </c>
      <c r="O29" s="178">
        <v>0</v>
      </c>
      <c r="P29" s="122">
        <f t="shared" si="2"/>
        <v>1</v>
      </c>
      <c r="Q29" s="181">
        <v>40</v>
      </c>
      <c r="R29" s="180">
        <v>0</v>
      </c>
      <c r="S29" s="87">
        <f t="shared" si="3"/>
        <v>1</v>
      </c>
      <c r="T29" s="183">
        <v>45</v>
      </c>
      <c r="U29" s="182">
        <v>0</v>
      </c>
      <c r="V29" s="124">
        <f t="shared" si="4"/>
        <v>1</v>
      </c>
      <c r="W29" s="196">
        <f t="shared" si="9"/>
        <v>1</v>
      </c>
      <c r="X29" s="196">
        <f t="shared" si="10"/>
        <v>1</v>
      </c>
      <c r="Y29" s="196">
        <f t="shared" si="11"/>
        <v>1</v>
      </c>
      <c r="Z29" s="196">
        <f t="shared" si="12"/>
        <v>1</v>
      </c>
      <c r="AA29" s="4"/>
      <c r="AB29" s="4"/>
    </row>
    <row r="30" spans="2:28" ht="20.100000000000001" customHeight="1" x14ac:dyDescent="0.2">
      <c r="B30" s="175">
        <v>24</v>
      </c>
      <c r="C30" s="193">
        <v>1</v>
      </c>
      <c r="D30" s="192">
        <v>4</v>
      </c>
      <c r="E30" s="117" t="str">
        <f t="shared" si="0"/>
        <v>x</v>
      </c>
      <c r="F30" s="194" t="str">
        <f t="shared" si="1"/>
        <v/>
      </c>
      <c r="G30" s="194" t="str">
        <f t="shared" si="5"/>
        <v/>
      </c>
      <c r="H30" s="194" t="str">
        <f t="shared" si="6"/>
        <v/>
      </c>
      <c r="I30" s="194" t="str">
        <f t="shared" si="7"/>
        <v/>
      </c>
      <c r="J30" s="194" t="str">
        <f t="shared" si="8"/>
        <v>x</v>
      </c>
      <c r="K30" s="176">
        <v>25</v>
      </c>
      <c r="L30" s="198">
        <v>0</v>
      </c>
      <c r="M30" s="86">
        <f t="shared" si="13"/>
        <v>1</v>
      </c>
      <c r="N30" s="179">
        <v>35</v>
      </c>
      <c r="O30" s="178">
        <v>0</v>
      </c>
      <c r="P30" s="122">
        <f t="shared" si="2"/>
        <v>1</v>
      </c>
      <c r="Q30" s="181">
        <v>50</v>
      </c>
      <c r="R30" s="180">
        <v>0</v>
      </c>
      <c r="S30" s="87">
        <f t="shared" si="3"/>
        <v>1</v>
      </c>
      <c r="T30" s="183">
        <v>60</v>
      </c>
      <c r="U30" s="182">
        <v>0</v>
      </c>
      <c r="V30" s="124">
        <f t="shared" si="4"/>
        <v>1</v>
      </c>
      <c r="W30" s="196">
        <f t="shared" si="9"/>
        <v>1</v>
      </c>
      <c r="X30" s="196">
        <f t="shared" si="10"/>
        <v>1</v>
      </c>
      <c r="Y30" s="196">
        <f t="shared" si="11"/>
        <v>1</v>
      </c>
      <c r="Z30" s="196">
        <f t="shared" si="12"/>
        <v>1</v>
      </c>
      <c r="AA30" s="4"/>
      <c r="AB30" s="4"/>
    </row>
    <row r="31" spans="2:28" ht="9.75" customHeight="1" x14ac:dyDescent="0.2">
      <c r="B31" s="129"/>
      <c r="C31" s="129"/>
      <c r="D31" s="129"/>
      <c r="E31" s="141"/>
      <c r="F31" s="141"/>
      <c r="G31" s="141"/>
      <c r="H31" s="141"/>
      <c r="I31" s="141"/>
      <c r="J31" s="262" t="s">
        <v>73</v>
      </c>
      <c r="K31" s="262"/>
      <c r="L31" s="262"/>
      <c r="M31" s="262"/>
      <c r="N31" s="262"/>
      <c r="O31" s="262"/>
      <c r="P31" s="262"/>
      <c r="Q31" s="262"/>
      <c r="R31" s="262"/>
      <c r="S31" s="262"/>
      <c r="T31" s="262"/>
      <c r="U31" s="262"/>
      <c r="V31" s="262"/>
      <c r="W31" s="262"/>
      <c r="X31" s="262"/>
      <c r="Y31" s="262"/>
      <c r="Z31" s="262"/>
      <c r="AA31" s="4"/>
      <c r="AB31" s="4"/>
    </row>
    <row r="32" spans="2:28" ht="20.100000000000001" customHeight="1" thickBot="1" x14ac:dyDescent="0.25">
      <c r="B32" s="129"/>
      <c r="C32" s="129"/>
      <c r="D32" s="129"/>
      <c r="E32" s="218" t="s">
        <v>57</v>
      </c>
      <c r="F32" s="219"/>
      <c r="G32" s="219"/>
      <c r="H32" s="219"/>
      <c r="I32" s="219"/>
      <c r="J32" s="220"/>
      <c r="K32" s="9">
        <f>SUMIF($F$7:$F$30,"x",K7:K30)</f>
        <v>210</v>
      </c>
      <c r="L32" s="9">
        <f>K32*W32</f>
        <v>210</v>
      </c>
      <c r="M32" s="33">
        <f>SUMIF($F$7:$F$30,"x",M7:M30)/12</f>
        <v>1</v>
      </c>
      <c r="N32" s="140">
        <f>SUMIF($F$7:$F$30,"x",N7:N30)</f>
        <v>270</v>
      </c>
      <c r="O32" s="140">
        <f>N32*X32</f>
        <v>270</v>
      </c>
      <c r="P32" s="123">
        <f>SUMIF($F$7:$F$30,"x",P7:P30)/12</f>
        <v>1</v>
      </c>
      <c r="Q32" s="36">
        <f>SUMIF($F$7:$F$30,"x",Q7:Q30)</f>
        <v>315</v>
      </c>
      <c r="R32" s="36">
        <f>Q32*Y32</f>
        <v>315</v>
      </c>
      <c r="S32" s="37">
        <f>SUMIF($F$7:$F$30,"x",S7:S30)/12</f>
        <v>1</v>
      </c>
      <c r="T32" s="43">
        <f>SUMIF($F$7:$F$30,"x",T7:T30)</f>
        <v>390</v>
      </c>
      <c r="U32" s="43">
        <f>T32*Z32</f>
        <v>390</v>
      </c>
      <c r="V32" s="148">
        <f>SUMIF($F$7:$F$30,"x",V7:V30)/12</f>
        <v>1</v>
      </c>
      <c r="W32" s="139">
        <f>SUMIF($F$7:$F$30,"x",W7:W30)/12</f>
        <v>1</v>
      </c>
      <c r="X32" s="139">
        <f t="shared" ref="X32:Z32" si="14">SUMIF($F$7:$F$30,"x",X7:X30)/12</f>
        <v>1</v>
      </c>
      <c r="Y32" s="139">
        <f t="shared" si="14"/>
        <v>1</v>
      </c>
      <c r="Z32" s="139">
        <f t="shared" si="14"/>
        <v>1</v>
      </c>
      <c r="AA32" s="4"/>
      <c r="AB32" s="4"/>
    </row>
    <row r="33" spans="2:29" ht="20.100000000000001" customHeight="1" thickBot="1" x14ac:dyDescent="0.25">
      <c r="B33" s="129"/>
      <c r="C33" s="129"/>
      <c r="D33" s="129"/>
      <c r="E33" s="218" t="s">
        <v>58</v>
      </c>
      <c r="F33" s="219"/>
      <c r="G33" s="219"/>
      <c r="H33" s="219"/>
      <c r="I33" s="219"/>
      <c r="J33" s="220"/>
      <c r="K33" s="9">
        <f>SUMIF($E$7:$E$30,"x",K7:K30)</f>
        <v>210</v>
      </c>
      <c r="L33" s="9">
        <f>K33*W33</f>
        <v>210</v>
      </c>
      <c r="M33" s="33">
        <f>SUMIF($E$7:$E$30,"x",M7:M30)/12</f>
        <v>1</v>
      </c>
      <c r="N33" s="140">
        <f>SUMIF($E$7:$E$30,"x",N7:N30)</f>
        <v>235</v>
      </c>
      <c r="O33" s="140">
        <f>N33*X33</f>
        <v>235</v>
      </c>
      <c r="P33" s="123">
        <f>SUMIF($E$7:$E$30,"x",P7:P30)/12</f>
        <v>1</v>
      </c>
      <c r="Q33" s="36">
        <f>SUMIF($E$7:$E$30,"x",Q7:Q30)</f>
        <v>330</v>
      </c>
      <c r="R33" s="36">
        <f>Q33*Y33</f>
        <v>330</v>
      </c>
      <c r="S33" s="37">
        <f>SUMIF($E$7:$E$30,"x",S7:S30)/12</f>
        <v>1</v>
      </c>
      <c r="T33" s="43">
        <f>SUMIF($E$7:$E$30,"x",T7:T30)</f>
        <v>405</v>
      </c>
      <c r="U33" s="43">
        <f>T33*Z33</f>
        <v>405</v>
      </c>
      <c r="V33" s="148">
        <f>SUMIF($E$7:$E$30,"x",V7:V30)/12</f>
        <v>1</v>
      </c>
      <c r="W33" s="139">
        <f>SUMIF($E$7:$E$30,"x",W7:W30)/12</f>
        <v>1</v>
      </c>
      <c r="X33" s="139">
        <f t="shared" ref="X33:Z33" si="15">SUMIF($E$7:$E$30,"x",X7:X30)/12</f>
        <v>1</v>
      </c>
      <c r="Y33" s="139">
        <f t="shared" si="15"/>
        <v>1</v>
      </c>
      <c r="Z33" s="139">
        <f t="shared" si="15"/>
        <v>1</v>
      </c>
      <c r="AA33" s="4"/>
      <c r="AB33" s="4"/>
    </row>
    <row r="34" spans="2:29" ht="20.100000000000001" customHeight="1" thickBot="1" x14ac:dyDescent="0.25">
      <c r="B34" s="12"/>
      <c r="C34" s="12"/>
      <c r="D34" s="12"/>
      <c r="E34" s="130">
        <f>COUNTIF(E7:E30,"x")</f>
        <v>12</v>
      </c>
      <c r="F34" s="130">
        <f>COUNTIF(F7:F30,"x")</f>
        <v>12</v>
      </c>
      <c r="G34" s="130">
        <f t="shared" ref="G34:J34" si="16">COUNTIF(G7:G30,"x")</f>
        <v>6</v>
      </c>
      <c r="H34" s="130">
        <f t="shared" si="16"/>
        <v>6</v>
      </c>
      <c r="I34" s="130">
        <f t="shared" si="16"/>
        <v>6</v>
      </c>
      <c r="J34" s="130">
        <f t="shared" si="16"/>
        <v>6</v>
      </c>
      <c r="K34" s="131">
        <f>K32+K33</f>
        <v>420</v>
      </c>
      <c r="L34" s="131">
        <f>L32+L33</f>
        <v>420</v>
      </c>
      <c r="M34" s="132">
        <f>AVERAGE(M7:M30)</f>
        <v>1</v>
      </c>
      <c r="N34" s="133">
        <f>N32+N33</f>
        <v>505</v>
      </c>
      <c r="O34" s="133">
        <f>O32+O33</f>
        <v>505</v>
      </c>
      <c r="P34" s="134">
        <f>AVERAGE(P7:P30)</f>
        <v>1</v>
      </c>
      <c r="Q34" s="135">
        <f>Q32+Q33</f>
        <v>645</v>
      </c>
      <c r="R34" s="135">
        <f>R32+R33</f>
        <v>645</v>
      </c>
      <c r="S34" s="136">
        <f>AVERAGE(S7:S30)</f>
        <v>1</v>
      </c>
      <c r="T34" s="137">
        <f>T32+T33</f>
        <v>795</v>
      </c>
      <c r="U34" s="137">
        <f>U32+U33</f>
        <v>795</v>
      </c>
      <c r="V34" s="138">
        <f>AVERAGE(V7:V30)</f>
        <v>1</v>
      </c>
      <c r="W34" s="139">
        <f>AVERAGE(W7:W30)</f>
        <v>1</v>
      </c>
      <c r="X34" s="139">
        <f>AVERAGE(X7:X30)</f>
        <v>1</v>
      </c>
      <c r="Y34" s="139">
        <f>AVERAGE(Y7:Y30)</f>
        <v>1</v>
      </c>
      <c r="Z34" s="139">
        <f>AVERAGE(Z7:Z30)</f>
        <v>1</v>
      </c>
      <c r="AA34" s="15"/>
      <c r="AB34" s="15"/>
      <c r="AC34" s="12"/>
    </row>
    <row r="35" spans="2:29" ht="20.100000000000001" customHeight="1" thickBot="1" x14ac:dyDescent="0.25">
      <c r="B35" s="12"/>
      <c r="C35" s="12"/>
      <c r="D35" s="12"/>
      <c r="E35" s="12"/>
      <c r="F35" s="12"/>
      <c r="G35" s="12"/>
      <c r="H35" s="12"/>
      <c r="I35" s="12"/>
      <c r="J35" s="12"/>
      <c r="K35" s="60">
        <f>SUM(K42:K45)*3+SUM(K49:M52)</f>
        <v>330</v>
      </c>
      <c r="L35" s="212" t="s">
        <v>40</v>
      </c>
      <c r="M35" s="214" t="s">
        <v>41</v>
      </c>
      <c r="N35" s="63">
        <f>SUM(N42:N45)*3+SUM(N49:P52)</f>
        <v>415</v>
      </c>
      <c r="O35" s="212" t="s">
        <v>40</v>
      </c>
      <c r="P35" s="214" t="s">
        <v>41</v>
      </c>
      <c r="Q35" s="63">
        <f>SUM(Q42:Q45)*3+SUM(Q49:S52)</f>
        <v>510</v>
      </c>
      <c r="R35" s="212" t="s">
        <v>40</v>
      </c>
      <c r="S35" s="214" t="s">
        <v>41</v>
      </c>
      <c r="T35" s="63">
        <f>SUM(T42:T45)*3+SUM(T49:V52)</f>
        <v>630</v>
      </c>
      <c r="U35" s="212" t="s">
        <v>40</v>
      </c>
      <c r="V35" s="214" t="s">
        <v>41</v>
      </c>
      <c r="W35" s="15"/>
      <c r="X35" s="15"/>
      <c r="Y35" s="15"/>
      <c r="Z35" s="15"/>
      <c r="AA35" s="15"/>
      <c r="AB35" s="15"/>
      <c r="AC35" s="12"/>
    </row>
    <row r="36" spans="2:29" ht="20.100000000000001" customHeight="1" thickBot="1" x14ac:dyDescent="0.25">
      <c r="B36" s="12"/>
      <c r="C36" s="12"/>
      <c r="D36" s="12"/>
      <c r="E36" s="12"/>
      <c r="F36" s="12"/>
      <c r="G36" s="12"/>
      <c r="H36" s="12"/>
      <c r="I36" s="12"/>
      <c r="J36" s="12"/>
      <c r="K36" s="62">
        <f>SUM(L42:L45)*3+SUM(K49:M52)</f>
        <v>420</v>
      </c>
      <c r="L36" s="213"/>
      <c r="M36" s="215"/>
      <c r="N36" s="63">
        <f>SUM(O42:O45)*3+SUM(N49:P52)</f>
        <v>505</v>
      </c>
      <c r="O36" s="213"/>
      <c r="P36" s="215"/>
      <c r="Q36" s="63">
        <f>SUM(R42:R45)*3+SUM(Q49:S52)</f>
        <v>645</v>
      </c>
      <c r="R36" s="213"/>
      <c r="S36" s="215"/>
      <c r="T36" s="63">
        <f>SUM(U42:U45)*3+SUM(T49:V52)</f>
        <v>795</v>
      </c>
      <c r="U36" s="213"/>
      <c r="V36" s="215"/>
      <c r="W36" s="15"/>
      <c r="X36" s="15"/>
      <c r="Y36" s="15"/>
      <c r="Z36" s="15"/>
      <c r="AA36" s="15"/>
      <c r="AB36" s="15"/>
      <c r="AC36" s="12"/>
    </row>
    <row r="37" spans="2:29" ht="39.75" customHeight="1" thickBot="1" x14ac:dyDescent="0.25">
      <c r="B37" s="12"/>
      <c r="C37" s="12"/>
      <c r="D37" s="12"/>
      <c r="E37" s="12"/>
      <c r="F37" s="12"/>
      <c r="G37" s="12"/>
      <c r="H37" s="12"/>
      <c r="I37" s="12"/>
      <c r="J37" s="12"/>
      <c r="K37" s="71">
        <f>K34/K36</f>
        <v>1</v>
      </c>
      <c r="L37" s="72">
        <f>L34/K36</f>
        <v>1</v>
      </c>
      <c r="M37" s="73"/>
      <c r="N37" s="74">
        <f>N34/N36</f>
        <v>1</v>
      </c>
      <c r="O37" s="75">
        <f>O34/N36</f>
        <v>1</v>
      </c>
      <c r="P37" s="15"/>
      <c r="Q37" s="76">
        <f>Q34/Q36</f>
        <v>1</v>
      </c>
      <c r="R37" s="77">
        <f>R34/Q36</f>
        <v>1</v>
      </c>
      <c r="S37" s="15"/>
      <c r="T37" s="68">
        <f>T34/T36</f>
        <v>1</v>
      </c>
      <c r="U37" s="68">
        <f>U34/T36</f>
        <v>1</v>
      </c>
      <c r="V37" s="15"/>
      <c r="W37" s="15"/>
      <c r="X37" s="15"/>
      <c r="Y37" s="15"/>
      <c r="Z37" s="15"/>
      <c r="AA37" s="15"/>
      <c r="AB37" s="15"/>
      <c r="AC37" s="12"/>
    </row>
    <row r="38" spans="2:29" ht="7.5" customHeight="1" x14ac:dyDescent="0.2">
      <c r="B38" s="12"/>
      <c r="C38" s="12"/>
      <c r="D38" s="12"/>
      <c r="E38" s="12"/>
      <c r="F38" s="12"/>
      <c r="G38" s="12"/>
      <c r="H38" s="12"/>
      <c r="I38" s="12"/>
      <c r="J38" s="12"/>
      <c r="K38" s="24"/>
      <c r="L38" s="24"/>
      <c r="M38" s="24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2"/>
    </row>
    <row r="39" spans="2:29" ht="4.5" customHeight="1" x14ac:dyDescent="0.2">
      <c r="B39" s="12"/>
      <c r="C39" s="12"/>
      <c r="D39" s="12"/>
      <c r="E39" s="12"/>
      <c r="F39" s="12"/>
      <c r="G39" s="12"/>
      <c r="H39" s="12"/>
      <c r="I39" s="12"/>
      <c r="J39" s="12"/>
      <c r="K39" s="24"/>
      <c r="L39" s="24"/>
      <c r="M39" s="24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2"/>
    </row>
    <row r="40" spans="2:29" ht="4.5" customHeight="1" thickBot="1" x14ac:dyDescent="0.25">
      <c r="W40" s="12"/>
      <c r="X40" s="12"/>
      <c r="Y40" s="12"/>
      <c r="Z40" s="12"/>
      <c r="AA40" s="12"/>
      <c r="AB40" s="12"/>
    </row>
    <row r="41" spans="2:29" ht="38.25" customHeight="1" thickBot="1" x14ac:dyDescent="0.25">
      <c r="H41" s="236" t="s">
        <v>49</v>
      </c>
      <c r="I41" s="237"/>
      <c r="J41" s="222"/>
      <c r="K41" s="94" t="s">
        <v>70</v>
      </c>
      <c r="L41" s="95" t="s">
        <v>26</v>
      </c>
      <c r="M41" s="95" t="s">
        <v>30</v>
      </c>
      <c r="N41" s="96" t="s">
        <v>27</v>
      </c>
      <c r="O41" s="97" t="s">
        <v>26</v>
      </c>
      <c r="P41" s="97" t="s">
        <v>30</v>
      </c>
      <c r="Q41" s="98" t="s">
        <v>28</v>
      </c>
      <c r="R41" s="99" t="s">
        <v>26</v>
      </c>
      <c r="S41" s="99" t="s">
        <v>30</v>
      </c>
      <c r="T41" s="100" t="s">
        <v>71</v>
      </c>
      <c r="U41" s="101" t="s">
        <v>26</v>
      </c>
      <c r="V41" s="152" t="s">
        <v>30</v>
      </c>
      <c r="W41" s="216"/>
      <c r="X41" s="217"/>
      <c r="Y41" s="217"/>
      <c r="Z41" s="217"/>
      <c r="AA41" s="217"/>
      <c r="AB41" s="217"/>
      <c r="AC41" s="217"/>
    </row>
    <row r="42" spans="2:29" x14ac:dyDescent="0.2">
      <c r="H42" s="221" t="s">
        <v>51</v>
      </c>
      <c r="I42" s="222"/>
      <c r="J42" s="107">
        <v>20</v>
      </c>
      <c r="K42" s="153">
        <v>5</v>
      </c>
      <c r="L42" s="115">
        <v>10</v>
      </c>
      <c r="M42" s="102">
        <f>L42-K42</f>
        <v>5</v>
      </c>
      <c r="N42" s="114">
        <v>5</v>
      </c>
      <c r="O42" s="103">
        <v>10</v>
      </c>
      <c r="P42" s="103">
        <f>O42-N42</f>
        <v>5</v>
      </c>
      <c r="Q42" s="112">
        <v>5</v>
      </c>
      <c r="R42" s="104">
        <v>10</v>
      </c>
      <c r="S42" s="104">
        <f>R42-Q42</f>
        <v>5</v>
      </c>
      <c r="T42" s="111">
        <v>5</v>
      </c>
      <c r="U42" s="111">
        <v>15</v>
      </c>
      <c r="V42" s="154">
        <f>U42-T42</f>
        <v>10</v>
      </c>
      <c r="W42" s="15"/>
      <c r="X42" s="15"/>
      <c r="Y42" s="149"/>
      <c r="Z42" s="149"/>
      <c r="AA42" s="149"/>
      <c r="AB42" s="149"/>
      <c r="AC42" s="149"/>
    </row>
    <row r="43" spans="2:29" x14ac:dyDescent="0.2">
      <c r="H43" s="223"/>
      <c r="I43" s="224"/>
      <c r="J43" s="108">
        <v>40</v>
      </c>
      <c r="K43" s="155">
        <v>10</v>
      </c>
      <c r="L43" s="116">
        <v>15</v>
      </c>
      <c r="M43" s="102">
        <f t="shared" ref="M43:M45" si="17">L43-K43</f>
        <v>5</v>
      </c>
      <c r="N43" s="8">
        <v>10</v>
      </c>
      <c r="O43" s="23">
        <v>20</v>
      </c>
      <c r="P43" s="103">
        <f t="shared" ref="P43:P45" si="18">O43-N43</f>
        <v>10</v>
      </c>
      <c r="Q43" s="113">
        <v>10</v>
      </c>
      <c r="R43" s="105">
        <v>20</v>
      </c>
      <c r="S43" s="104">
        <f t="shared" ref="S43:S45" si="19">R43-Q43</f>
        <v>10</v>
      </c>
      <c r="T43" s="106">
        <v>15</v>
      </c>
      <c r="U43" s="106">
        <v>25</v>
      </c>
      <c r="V43" s="154">
        <f t="shared" ref="V43:V45" si="20">U43-T43</f>
        <v>10</v>
      </c>
      <c r="W43" s="150"/>
      <c r="X43" s="150"/>
      <c r="Y43" s="151"/>
      <c r="Z43" s="151"/>
      <c r="AA43" s="151"/>
      <c r="AB43" s="151"/>
      <c r="AC43" s="151"/>
    </row>
    <row r="44" spans="2:29" x14ac:dyDescent="0.2">
      <c r="H44" s="223"/>
      <c r="I44" s="224"/>
      <c r="J44" s="108">
        <v>60</v>
      </c>
      <c r="K44" s="155">
        <v>10</v>
      </c>
      <c r="L44" s="116">
        <v>20</v>
      </c>
      <c r="M44" s="102">
        <f t="shared" si="17"/>
        <v>10</v>
      </c>
      <c r="N44" s="8">
        <v>15</v>
      </c>
      <c r="O44" s="23">
        <v>25</v>
      </c>
      <c r="P44" s="103">
        <f t="shared" si="18"/>
        <v>10</v>
      </c>
      <c r="Q44" s="113">
        <v>15</v>
      </c>
      <c r="R44" s="105">
        <v>30</v>
      </c>
      <c r="S44" s="104">
        <f t="shared" si="19"/>
        <v>15</v>
      </c>
      <c r="T44" s="106">
        <v>20</v>
      </c>
      <c r="U44" s="106">
        <v>35</v>
      </c>
      <c r="V44" s="154">
        <f t="shared" si="20"/>
        <v>15</v>
      </c>
      <c r="W44" s="15"/>
      <c r="X44" s="15"/>
      <c r="Y44" s="4"/>
      <c r="Z44" s="4"/>
      <c r="AA44" s="4"/>
      <c r="AB44" s="4"/>
    </row>
    <row r="45" spans="2:29" ht="13.5" thickBot="1" x14ac:dyDescent="0.25">
      <c r="H45" s="225"/>
      <c r="I45" s="226"/>
      <c r="J45" s="109">
        <v>80</v>
      </c>
      <c r="K45" s="156">
        <v>15</v>
      </c>
      <c r="L45" s="157">
        <v>25</v>
      </c>
      <c r="M45" s="158">
        <f t="shared" si="17"/>
        <v>10</v>
      </c>
      <c r="N45" s="159">
        <v>30</v>
      </c>
      <c r="O45" s="159">
        <v>35</v>
      </c>
      <c r="P45" s="160">
        <f t="shared" si="18"/>
        <v>5</v>
      </c>
      <c r="Q45" s="161">
        <v>30</v>
      </c>
      <c r="R45" s="161">
        <v>45</v>
      </c>
      <c r="S45" s="162">
        <f t="shared" si="19"/>
        <v>15</v>
      </c>
      <c r="T45" s="163">
        <v>35</v>
      </c>
      <c r="U45" s="163">
        <v>55</v>
      </c>
      <c r="V45" s="164">
        <f t="shared" si="20"/>
        <v>20</v>
      </c>
      <c r="W45" s="15"/>
      <c r="X45" s="15"/>
      <c r="Y45" s="4"/>
      <c r="Z45" s="4"/>
      <c r="AA45" s="4"/>
      <c r="AB45" s="4"/>
    </row>
    <row r="47" spans="2:29" ht="13.5" thickBot="1" x14ac:dyDescent="0.25"/>
    <row r="48" spans="2:29" ht="39" customHeight="1" thickBot="1" x14ac:dyDescent="0.25">
      <c r="H48" s="236" t="s">
        <v>50</v>
      </c>
      <c r="I48" s="237"/>
      <c r="J48" s="222"/>
      <c r="K48" s="200" t="s">
        <v>3</v>
      </c>
      <c r="L48" s="201"/>
      <c r="M48" s="202"/>
      <c r="N48" s="203" t="s">
        <v>53</v>
      </c>
      <c r="O48" s="204"/>
      <c r="P48" s="205"/>
      <c r="Q48" s="206" t="s">
        <v>52</v>
      </c>
      <c r="R48" s="207"/>
      <c r="S48" s="208"/>
      <c r="T48" s="209" t="s">
        <v>6</v>
      </c>
      <c r="U48" s="210"/>
      <c r="V48" s="211"/>
      <c r="W48" s="216"/>
      <c r="X48" s="217"/>
      <c r="Y48" s="217"/>
      <c r="Z48" s="217"/>
      <c r="AA48" s="217"/>
      <c r="AB48" s="217"/>
      <c r="AC48" s="217"/>
    </row>
    <row r="49" spans="8:29" x14ac:dyDescent="0.2">
      <c r="H49" s="221" t="s">
        <v>51</v>
      </c>
      <c r="I49" s="222"/>
      <c r="J49" s="107">
        <v>20</v>
      </c>
      <c r="K49" s="165">
        <v>5</v>
      </c>
      <c r="L49" s="115">
        <v>10</v>
      </c>
      <c r="M49" s="102">
        <v>15</v>
      </c>
      <c r="N49" s="117">
        <v>5</v>
      </c>
      <c r="O49" s="117">
        <v>10</v>
      </c>
      <c r="P49" s="117">
        <v>15</v>
      </c>
      <c r="Q49" s="112">
        <v>5</v>
      </c>
      <c r="R49" s="112">
        <v>10</v>
      </c>
      <c r="S49" s="112">
        <v>15</v>
      </c>
      <c r="T49" s="110">
        <v>10</v>
      </c>
      <c r="U49" s="110">
        <v>15</v>
      </c>
      <c r="V49" s="166">
        <v>20</v>
      </c>
      <c r="W49" s="15"/>
      <c r="X49" s="15"/>
      <c r="Y49" s="149"/>
      <c r="Z49" s="149"/>
      <c r="AA49" s="149"/>
      <c r="AB49" s="149"/>
      <c r="AC49" s="149"/>
    </row>
    <row r="50" spans="8:29" x14ac:dyDescent="0.2">
      <c r="H50" s="223"/>
      <c r="I50" s="224"/>
      <c r="J50" s="108">
        <v>40</v>
      </c>
      <c r="K50" s="167">
        <v>10</v>
      </c>
      <c r="L50" s="116">
        <v>15</v>
      </c>
      <c r="M50" s="116">
        <v>20</v>
      </c>
      <c r="N50" s="8">
        <v>10</v>
      </c>
      <c r="O50" s="8">
        <v>15</v>
      </c>
      <c r="P50" s="8">
        <v>20</v>
      </c>
      <c r="Q50" s="113">
        <v>15</v>
      </c>
      <c r="R50" s="113">
        <v>20</v>
      </c>
      <c r="S50" s="113">
        <v>25</v>
      </c>
      <c r="T50" s="110">
        <v>20</v>
      </c>
      <c r="U50" s="110">
        <v>25</v>
      </c>
      <c r="V50" s="166">
        <v>30</v>
      </c>
      <c r="W50" s="150"/>
      <c r="X50" s="150"/>
      <c r="Y50" s="151"/>
      <c r="Z50" s="151"/>
      <c r="AA50" s="151"/>
      <c r="AB50" s="151"/>
      <c r="AC50" s="151"/>
    </row>
    <row r="51" spans="8:29" x14ac:dyDescent="0.2">
      <c r="H51" s="223"/>
      <c r="I51" s="224"/>
      <c r="J51" s="108">
        <v>60</v>
      </c>
      <c r="K51" s="167">
        <v>15</v>
      </c>
      <c r="L51" s="116">
        <v>20</v>
      </c>
      <c r="M51" s="116">
        <v>25</v>
      </c>
      <c r="N51" s="8">
        <v>15</v>
      </c>
      <c r="O51" s="8">
        <v>25</v>
      </c>
      <c r="P51" s="8">
        <v>30</v>
      </c>
      <c r="Q51" s="113">
        <v>30</v>
      </c>
      <c r="R51" s="113">
        <v>35</v>
      </c>
      <c r="S51" s="113">
        <v>40</v>
      </c>
      <c r="T51" s="110">
        <v>35</v>
      </c>
      <c r="U51" s="110">
        <v>40</v>
      </c>
      <c r="V51" s="166">
        <v>45</v>
      </c>
      <c r="W51" s="15"/>
      <c r="X51" s="15"/>
      <c r="Y51" s="4"/>
      <c r="Z51" s="4"/>
      <c r="AA51" s="4"/>
      <c r="AB51" s="4"/>
    </row>
    <row r="52" spans="8:29" ht="13.5" thickBot="1" x14ac:dyDescent="0.25">
      <c r="H52" s="225"/>
      <c r="I52" s="226"/>
      <c r="J52" s="109">
        <v>80</v>
      </c>
      <c r="K52" s="168">
        <v>20</v>
      </c>
      <c r="L52" s="157">
        <v>25</v>
      </c>
      <c r="M52" s="157">
        <v>30</v>
      </c>
      <c r="N52" s="169">
        <v>25</v>
      </c>
      <c r="O52" s="169">
        <v>30</v>
      </c>
      <c r="P52" s="159">
        <v>35</v>
      </c>
      <c r="Q52" s="170">
        <v>40</v>
      </c>
      <c r="R52" s="170">
        <v>45</v>
      </c>
      <c r="S52" s="170">
        <v>50</v>
      </c>
      <c r="T52" s="171">
        <v>50</v>
      </c>
      <c r="U52" s="171">
        <v>55</v>
      </c>
      <c r="V52" s="172">
        <v>60</v>
      </c>
      <c r="W52" s="15"/>
      <c r="X52" s="15"/>
      <c r="Y52" s="4"/>
      <c r="Z52" s="4"/>
      <c r="AA52" s="4"/>
      <c r="AB52" s="4"/>
    </row>
  </sheetData>
  <sheetProtection algorithmName="SHA-512" hashValue="FI3K/imwb/Tct22iLCVtWtnpLe6f0I2EzbQ264K9wvGfEfE9aPaWeIw8Cm6wYzl0vU1RCi4UXmn6WyNDPwKTEg==" saltValue="kX9x/iEGen9hu3R96X0+0w==" spinCount="100000" sheet="1" objects="1" scenarios="1" selectLockedCells="1"/>
  <mergeCells count="28">
    <mergeCell ref="K3:S3"/>
    <mergeCell ref="W4:Z5"/>
    <mergeCell ref="E4:J5"/>
    <mergeCell ref="W48:AC48"/>
    <mergeCell ref="H41:J41"/>
    <mergeCell ref="H48:J48"/>
    <mergeCell ref="H42:I45"/>
    <mergeCell ref="K4:M5"/>
    <mergeCell ref="N4:P5"/>
    <mergeCell ref="Q4:S5"/>
    <mergeCell ref="T4:V5"/>
    <mergeCell ref="S35:S36"/>
    <mergeCell ref="U35:U36"/>
    <mergeCell ref="Q48:S48"/>
    <mergeCell ref="T48:V48"/>
    <mergeCell ref="J31:Z31"/>
    <mergeCell ref="W41:AC41"/>
    <mergeCell ref="V35:V36"/>
    <mergeCell ref="E32:J32"/>
    <mergeCell ref="E33:J33"/>
    <mergeCell ref="H49:I52"/>
    <mergeCell ref="K48:M48"/>
    <mergeCell ref="N48:P48"/>
    <mergeCell ref="R35:R36"/>
    <mergeCell ref="P35:P36"/>
    <mergeCell ref="M35:M36"/>
    <mergeCell ref="O35:O36"/>
    <mergeCell ref="L35:L36"/>
  </mergeCells>
  <phoneticPr fontId="9" type="noConversion"/>
  <conditionalFormatting sqref="E34:F34">
    <cfRule type="colorScale" priority="6">
      <colorScale>
        <cfvo type="num" val="11.99"/>
        <cfvo type="num" val="12"/>
        <cfvo type="num" val="12.01"/>
        <color rgb="FFFF0000"/>
        <color rgb="FF92D050"/>
        <color rgb="FFFF0000"/>
      </colorScale>
    </cfRule>
  </conditionalFormatting>
  <conditionalFormatting sqref="G34:J34">
    <cfRule type="colorScale" priority="7">
      <colorScale>
        <cfvo type="num" val="5.99"/>
        <cfvo type="num" val="6"/>
        <cfvo type="num" val="6.01"/>
        <color rgb="FFFF0000"/>
        <color rgb="FF92D050"/>
        <color rgb="FFFF0000"/>
      </colorScale>
    </cfRule>
  </conditionalFormatting>
  <conditionalFormatting sqref="K37:L37 N37:O37 Q37:R37 T37:U37 S34 M34 P34 V34 S7:S30 V7:V30 P7:P30 M7:M30">
    <cfRule type="dataBar" priority="27">
      <dataBar>
        <cfvo type="num" val="0"/>
        <cfvo type="num" val="1"/>
        <color rgb="FF92D050"/>
      </dataBar>
    </cfRule>
  </conditionalFormatting>
  <conditionalFormatting sqref="L7:L30">
    <cfRule type="expression" dxfId="10" priority="5">
      <formula>"ifE7=""x"" und L7&gt;0"</formula>
    </cfRule>
  </conditionalFormatting>
  <conditionalFormatting sqref="M7:M30 P7:P30 S7:S30 V7:V30 V34 K37:L37 N37:O37 Q37:R37 T37:U37">
    <cfRule type="cellIs" dxfId="9" priority="26" stopIfTrue="1" operator="between">
      <formula>1.001</formula>
      <formula>1000</formula>
    </cfRule>
  </conditionalFormatting>
  <conditionalFormatting sqref="M7:M30">
    <cfRule type="expression" dxfId="8" priority="4" stopIfTrue="1">
      <formula>_xludf.AND(E7="x",L7&gt;0)</formula>
    </cfRule>
  </conditionalFormatting>
  <conditionalFormatting sqref="M32:M33">
    <cfRule type="dataBar" priority="25">
      <dataBar>
        <cfvo type="num" val="0"/>
        <cfvo type="num" val="1"/>
        <color rgb="FF92D050"/>
      </dataBar>
    </cfRule>
  </conditionalFormatting>
  <conditionalFormatting sqref="M32:M34">
    <cfRule type="cellIs" dxfId="7" priority="24" stopIfTrue="1" operator="between">
      <formula>1.001</formula>
      <formula>1000</formula>
    </cfRule>
  </conditionalFormatting>
  <conditionalFormatting sqref="P7:P30">
    <cfRule type="expression" dxfId="6" priority="3">
      <formula>_xludf.AND(E7="x",O7&gt;0)</formula>
    </cfRule>
  </conditionalFormatting>
  <conditionalFormatting sqref="P32:P33">
    <cfRule type="dataBar" priority="17">
      <dataBar>
        <cfvo type="num" val="0"/>
        <cfvo type="num" val="1"/>
        <color rgb="FF92D050"/>
      </dataBar>
    </cfRule>
  </conditionalFormatting>
  <conditionalFormatting sqref="P32:P34">
    <cfRule type="cellIs" dxfId="5" priority="16" stopIfTrue="1" operator="between">
      <formula>1.001</formula>
      <formula>1000</formula>
    </cfRule>
  </conditionalFormatting>
  <conditionalFormatting sqref="S7:S30">
    <cfRule type="expression" dxfId="4" priority="2">
      <formula>_xludf.AND(E7="x",S7&gt;0)</formula>
    </cfRule>
  </conditionalFormatting>
  <conditionalFormatting sqref="S32:S33">
    <cfRule type="dataBar" priority="15">
      <dataBar>
        <cfvo type="num" val="0"/>
        <cfvo type="num" val="1"/>
        <color rgb="FF92D050"/>
      </dataBar>
    </cfRule>
  </conditionalFormatting>
  <conditionalFormatting sqref="S32:S34">
    <cfRule type="cellIs" dxfId="3" priority="14" stopIfTrue="1" operator="between">
      <formula>1.001</formula>
      <formula>1000</formula>
    </cfRule>
  </conditionalFormatting>
  <conditionalFormatting sqref="V7:V30">
    <cfRule type="expression" dxfId="2" priority="1">
      <formula>_xludf.AND(E7="x",V7&gt;0)</formula>
    </cfRule>
  </conditionalFormatting>
  <conditionalFormatting sqref="V32:V33">
    <cfRule type="dataBar" priority="11">
      <dataBar>
        <cfvo type="num" val="0"/>
        <cfvo type="num" val="1"/>
        <color rgb="FF92D050"/>
      </dataBar>
    </cfRule>
  </conditionalFormatting>
  <pageMargins left="0.74803149606299213" right="0.43307086614173229" top="0.46" bottom="0.34" header="0.27559055118110237" footer="0.26"/>
  <pageSetup paperSize="9" scale="53" orientation="landscape"/>
  <headerFooter alignWithMargins="0">
    <oddHeader>&amp;C&amp;F&amp;R&amp;D  &amp;T
Seite &amp;P</oddHead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Drop Down 2">
              <controlPr defaultSize="0" autoLine="0" autoPict="0">
                <anchor moveWithCells="1">
                  <from>
                    <xdr:col>3</xdr:col>
                    <xdr:colOff>66675</xdr:colOff>
                    <xdr:row>6</xdr:row>
                    <xdr:rowOff>38100</xdr:rowOff>
                  </from>
                  <to>
                    <xdr:col>3</xdr:col>
                    <xdr:colOff>485775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4" name="Drop Down 19">
              <controlPr defaultSize="0" autoLine="0" autoPict="0">
                <anchor moveWithCells="1">
                  <from>
                    <xdr:col>2</xdr:col>
                    <xdr:colOff>66675</xdr:colOff>
                    <xdr:row>6</xdr:row>
                    <xdr:rowOff>38100</xdr:rowOff>
                  </from>
                  <to>
                    <xdr:col>2</xdr:col>
                    <xdr:colOff>676275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Drop Down 28">
              <controlPr defaultSize="0" autoLine="0" autoPict="0">
                <anchor moveWithCells="1">
                  <from>
                    <xdr:col>3</xdr:col>
                    <xdr:colOff>66675</xdr:colOff>
                    <xdr:row>7</xdr:row>
                    <xdr:rowOff>38100</xdr:rowOff>
                  </from>
                  <to>
                    <xdr:col>3</xdr:col>
                    <xdr:colOff>485775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Drop Down 29">
              <controlPr defaultSize="0" autoLine="0" autoPict="0">
                <anchor moveWithCells="1">
                  <from>
                    <xdr:col>2</xdr:col>
                    <xdr:colOff>66675</xdr:colOff>
                    <xdr:row>7</xdr:row>
                    <xdr:rowOff>38100</xdr:rowOff>
                  </from>
                  <to>
                    <xdr:col>2</xdr:col>
                    <xdr:colOff>676275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Drop Down 30">
              <controlPr defaultSize="0" autoLine="0" autoPict="0">
                <anchor moveWithCells="1">
                  <from>
                    <xdr:col>3</xdr:col>
                    <xdr:colOff>66675</xdr:colOff>
                    <xdr:row>8</xdr:row>
                    <xdr:rowOff>38100</xdr:rowOff>
                  </from>
                  <to>
                    <xdr:col>3</xdr:col>
                    <xdr:colOff>485775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Drop Down 31">
              <controlPr defaultSize="0" autoLine="0" autoPict="0">
                <anchor moveWithCells="1">
                  <from>
                    <xdr:col>2</xdr:col>
                    <xdr:colOff>66675</xdr:colOff>
                    <xdr:row>8</xdr:row>
                    <xdr:rowOff>38100</xdr:rowOff>
                  </from>
                  <to>
                    <xdr:col>2</xdr:col>
                    <xdr:colOff>676275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Drop Down 32">
              <controlPr defaultSize="0" autoLine="0" autoPict="0">
                <anchor moveWithCells="1">
                  <from>
                    <xdr:col>3</xdr:col>
                    <xdr:colOff>66675</xdr:colOff>
                    <xdr:row>9</xdr:row>
                    <xdr:rowOff>38100</xdr:rowOff>
                  </from>
                  <to>
                    <xdr:col>3</xdr:col>
                    <xdr:colOff>485775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Drop Down 33">
              <controlPr defaultSize="0" autoLine="0" autoPict="0">
                <anchor moveWithCells="1">
                  <from>
                    <xdr:col>2</xdr:col>
                    <xdr:colOff>66675</xdr:colOff>
                    <xdr:row>9</xdr:row>
                    <xdr:rowOff>38100</xdr:rowOff>
                  </from>
                  <to>
                    <xdr:col>2</xdr:col>
                    <xdr:colOff>676275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Drop Down 34">
              <controlPr defaultSize="0" autoLine="0" autoPict="0">
                <anchor moveWithCells="1">
                  <from>
                    <xdr:col>3</xdr:col>
                    <xdr:colOff>66675</xdr:colOff>
                    <xdr:row>10</xdr:row>
                    <xdr:rowOff>38100</xdr:rowOff>
                  </from>
                  <to>
                    <xdr:col>3</xdr:col>
                    <xdr:colOff>485775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Drop Down 35">
              <controlPr defaultSize="0" autoLine="0" autoPict="0">
                <anchor moveWithCells="1">
                  <from>
                    <xdr:col>2</xdr:col>
                    <xdr:colOff>66675</xdr:colOff>
                    <xdr:row>10</xdr:row>
                    <xdr:rowOff>38100</xdr:rowOff>
                  </from>
                  <to>
                    <xdr:col>2</xdr:col>
                    <xdr:colOff>676275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3" name="Drop Down 36">
              <controlPr defaultSize="0" autoLine="0" autoPict="0">
                <anchor moveWithCells="1">
                  <from>
                    <xdr:col>3</xdr:col>
                    <xdr:colOff>66675</xdr:colOff>
                    <xdr:row>11</xdr:row>
                    <xdr:rowOff>38100</xdr:rowOff>
                  </from>
                  <to>
                    <xdr:col>3</xdr:col>
                    <xdr:colOff>485775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4" name="Drop Down 37">
              <controlPr defaultSize="0" autoLine="0" autoPict="0">
                <anchor moveWithCells="1">
                  <from>
                    <xdr:col>2</xdr:col>
                    <xdr:colOff>66675</xdr:colOff>
                    <xdr:row>11</xdr:row>
                    <xdr:rowOff>38100</xdr:rowOff>
                  </from>
                  <to>
                    <xdr:col>2</xdr:col>
                    <xdr:colOff>676275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5" name="Drop Down 38">
              <controlPr defaultSize="0" autoLine="0" autoPict="0">
                <anchor moveWithCells="1">
                  <from>
                    <xdr:col>3</xdr:col>
                    <xdr:colOff>66675</xdr:colOff>
                    <xdr:row>12</xdr:row>
                    <xdr:rowOff>38100</xdr:rowOff>
                  </from>
                  <to>
                    <xdr:col>3</xdr:col>
                    <xdr:colOff>485775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6" name="Drop Down 39">
              <controlPr defaultSize="0" autoLine="0" autoPict="0">
                <anchor moveWithCells="1">
                  <from>
                    <xdr:col>2</xdr:col>
                    <xdr:colOff>66675</xdr:colOff>
                    <xdr:row>12</xdr:row>
                    <xdr:rowOff>38100</xdr:rowOff>
                  </from>
                  <to>
                    <xdr:col>2</xdr:col>
                    <xdr:colOff>676275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7" name="Drop Down 40">
              <controlPr defaultSize="0" autoLine="0" autoPict="0">
                <anchor moveWithCells="1">
                  <from>
                    <xdr:col>3</xdr:col>
                    <xdr:colOff>66675</xdr:colOff>
                    <xdr:row>13</xdr:row>
                    <xdr:rowOff>38100</xdr:rowOff>
                  </from>
                  <to>
                    <xdr:col>3</xdr:col>
                    <xdr:colOff>485775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8" name="Drop Down 41">
              <controlPr defaultSize="0" autoLine="0" autoPict="0">
                <anchor moveWithCells="1">
                  <from>
                    <xdr:col>2</xdr:col>
                    <xdr:colOff>66675</xdr:colOff>
                    <xdr:row>13</xdr:row>
                    <xdr:rowOff>38100</xdr:rowOff>
                  </from>
                  <to>
                    <xdr:col>2</xdr:col>
                    <xdr:colOff>676275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9" name="Drop Down 42">
              <controlPr defaultSize="0" autoLine="0" autoPict="0">
                <anchor moveWithCells="1">
                  <from>
                    <xdr:col>3</xdr:col>
                    <xdr:colOff>66675</xdr:colOff>
                    <xdr:row>14</xdr:row>
                    <xdr:rowOff>38100</xdr:rowOff>
                  </from>
                  <to>
                    <xdr:col>3</xdr:col>
                    <xdr:colOff>485775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0" name="Drop Down 43">
              <controlPr defaultSize="0" autoLine="0" autoPict="0">
                <anchor moveWithCells="1">
                  <from>
                    <xdr:col>2</xdr:col>
                    <xdr:colOff>66675</xdr:colOff>
                    <xdr:row>14</xdr:row>
                    <xdr:rowOff>38100</xdr:rowOff>
                  </from>
                  <to>
                    <xdr:col>2</xdr:col>
                    <xdr:colOff>676275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1" name="Drop Down 46">
              <controlPr defaultSize="0" autoLine="0" autoPict="0">
                <anchor moveWithCells="1">
                  <from>
                    <xdr:col>3</xdr:col>
                    <xdr:colOff>66675</xdr:colOff>
                    <xdr:row>15</xdr:row>
                    <xdr:rowOff>47625</xdr:rowOff>
                  </from>
                  <to>
                    <xdr:col>3</xdr:col>
                    <xdr:colOff>485775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2" name="Drop Down 47">
              <controlPr defaultSize="0" autoLine="0" autoPict="0">
                <anchor moveWithCells="1">
                  <from>
                    <xdr:col>2</xdr:col>
                    <xdr:colOff>66675</xdr:colOff>
                    <xdr:row>15</xdr:row>
                    <xdr:rowOff>47625</xdr:rowOff>
                  </from>
                  <to>
                    <xdr:col>2</xdr:col>
                    <xdr:colOff>676275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3" name="Drop Down 48">
              <controlPr defaultSize="0" autoLine="0" autoPict="0">
                <anchor moveWithCells="1">
                  <from>
                    <xdr:col>3</xdr:col>
                    <xdr:colOff>66675</xdr:colOff>
                    <xdr:row>16</xdr:row>
                    <xdr:rowOff>38100</xdr:rowOff>
                  </from>
                  <to>
                    <xdr:col>3</xdr:col>
                    <xdr:colOff>485775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4" name="Drop Down 49">
              <controlPr defaultSize="0" autoLine="0" autoPict="0">
                <anchor moveWithCells="1">
                  <from>
                    <xdr:col>2</xdr:col>
                    <xdr:colOff>66675</xdr:colOff>
                    <xdr:row>16</xdr:row>
                    <xdr:rowOff>38100</xdr:rowOff>
                  </from>
                  <to>
                    <xdr:col>2</xdr:col>
                    <xdr:colOff>676275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5" name="Drop Down 50">
              <controlPr defaultSize="0" autoLine="0" autoPict="0">
                <anchor moveWithCells="1">
                  <from>
                    <xdr:col>3</xdr:col>
                    <xdr:colOff>66675</xdr:colOff>
                    <xdr:row>17</xdr:row>
                    <xdr:rowOff>38100</xdr:rowOff>
                  </from>
                  <to>
                    <xdr:col>3</xdr:col>
                    <xdr:colOff>485775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6" name="Drop Down 51">
              <controlPr defaultSize="0" autoLine="0" autoPict="0">
                <anchor moveWithCells="1">
                  <from>
                    <xdr:col>2</xdr:col>
                    <xdr:colOff>66675</xdr:colOff>
                    <xdr:row>17</xdr:row>
                    <xdr:rowOff>38100</xdr:rowOff>
                  </from>
                  <to>
                    <xdr:col>2</xdr:col>
                    <xdr:colOff>676275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7" name="Drop Down 52">
              <controlPr defaultSize="0" autoLine="0" autoPict="0">
                <anchor moveWithCells="1">
                  <from>
                    <xdr:col>3</xdr:col>
                    <xdr:colOff>66675</xdr:colOff>
                    <xdr:row>18</xdr:row>
                    <xdr:rowOff>38100</xdr:rowOff>
                  </from>
                  <to>
                    <xdr:col>3</xdr:col>
                    <xdr:colOff>485775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8" name="Drop Down 53">
              <controlPr defaultSize="0" autoLine="0" autoPict="0">
                <anchor moveWithCells="1">
                  <from>
                    <xdr:col>2</xdr:col>
                    <xdr:colOff>66675</xdr:colOff>
                    <xdr:row>18</xdr:row>
                    <xdr:rowOff>38100</xdr:rowOff>
                  </from>
                  <to>
                    <xdr:col>2</xdr:col>
                    <xdr:colOff>676275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9" name="Drop Down 54">
              <controlPr defaultSize="0" autoLine="0" autoPict="0">
                <anchor moveWithCells="1">
                  <from>
                    <xdr:col>3</xdr:col>
                    <xdr:colOff>66675</xdr:colOff>
                    <xdr:row>19</xdr:row>
                    <xdr:rowOff>47625</xdr:rowOff>
                  </from>
                  <to>
                    <xdr:col>3</xdr:col>
                    <xdr:colOff>485775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0" name="Drop Down 55">
              <controlPr defaultSize="0" autoLine="0" autoPict="0">
                <anchor moveWithCells="1">
                  <from>
                    <xdr:col>2</xdr:col>
                    <xdr:colOff>66675</xdr:colOff>
                    <xdr:row>19</xdr:row>
                    <xdr:rowOff>47625</xdr:rowOff>
                  </from>
                  <to>
                    <xdr:col>2</xdr:col>
                    <xdr:colOff>676275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1" name="Drop Down 56">
              <controlPr defaultSize="0" autoLine="0" autoPict="0">
                <anchor moveWithCells="1">
                  <from>
                    <xdr:col>3</xdr:col>
                    <xdr:colOff>66675</xdr:colOff>
                    <xdr:row>20</xdr:row>
                    <xdr:rowOff>47625</xdr:rowOff>
                  </from>
                  <to>
                    <xdr:col>3</xdr:col>
                    <xdr:colOff>485775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2" name="Drop Down 57">
              <controlPr defaultSize="0" autoLine="0" autoPict="0">
                <anchor moveWithCells="1">
                  <from>
                    <xdr:col>2</xdr:col>
                    <xdr:colOff>66675</xdr:colOff>
                    <xdr:row>20</xdr:row>
                    <xdr:rowOff>47625</xdr:rowOff>
                  </from>
                  <to>
                    <xdr:col>2</xdr:col>
                    <xdr:colOff>676275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3" name="Drop Down 58">
              <controlPr defaultSize="0" autoLine="0" autoPict="0">
                <anchor moveWithCells="1">
                  <from>
                    <xdr:col>3</xdr:col>
                    <xdr:colOff>66675</xdr:colOff>
                    <xdr:row>21</xdr:row>
                    <xdr:rowOff>47625</xdr:rowOff>
                  </from>
                  <to>
                    <xdr:col>3</xdr:col>
                    <xdr:colOff>485775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4" name="Drop Down 59">
              <controlPr defaultSize="0" autoLine="0" autoPict="0">
                <anchor moveWithCells="1">
                  <from>
                    <xdr:col>2</xdr:col>
                    <xdr:colOff>66675</xdr:colOff>
                    <xdr:row>21</xdr:row>
                    <xdr:rowOff>47625</xdr:rowOff>
                  </from>
                  <to>
                    <xdr:col>2</xdr:col>
                    <xdr:colOff>676275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5" name="Drop Down 60">
              <controlPr defaultSize="0" autoLine="0" autoPict="0">
                <anchor moveWithCells="1">
                  <from>
                    <xdr:col>3</xdr:col>
                    <xdr:colOff>66675</xdr:colOff>
                    <xdr:row>22</xdr:row>
                    <xdr:rowOff>47625</xdr:rowOff>
                  </from>
                  <to>
                    <xdr:col>3</xdr:col>
                    <xdr:colOff>485775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6" name="Drop Down 61">
              <controlPr defaultSize="0" autoLine="0" autoPict="0">
                <anchor moveWithCells="1">
                  <from>
                    <xdr:col>2</xdr:col>
                    <xdr:colOff>66675</xdr:colOff>
                    <xdr:row>22</xdr:row>
                    <xdr:rowOff>47625</xdr:rowOff>
                  </from>
                  <to>
                    <xdr:col>2</xdr:col>
                    <xdr:colOff>676275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7" name="Drop Down 62">
              <controlPr defaultSize="0" autoLine="0" autoPict="0">
                <anchor moveWithCells="1">
                  <from>
                    <xdr:col>3</xdr:col>
                    <xdr:colOff>66675</xdr:colOff>
                    <xdr:row>23</xdr:row>
                    <xdr:rowOff>47625</xdr:rowOff>
                  </from>
                  <to>
                    <xdr:col>3</xdr:col>
                    <xdr:colOff>485775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8" name="Drop Down 63">
              <controlPr defaultSize="0" autoLine="0" autoPict="0">
                <anchor moveWithCells="1">
                  <from>
                    <xdr:col>2</xdr:col>
                    <xdr:colOff>66675</xdr:colOff>
                    <xdr:row>23</xdr:row>
                    <xdr:rowOff>47625</xdr:rowOff>
                  </from>
                  <to>
                    <xdr:col>2</xdr:col>
                    <xdr:colOff>676275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9" name="Drop Down 64">
              <controlPr defaultSize="0" autoLine="0" autoPict="0">
                <anchor moveWithCells="1">
                  <from>
                    <xdr:col>3</xdr:col>
                    <xdr:colOff>66675</xdr:colOff>
                    <xdr:row>24</xdr:row>
                    <xdr:rowOff>47625</xdr:rowOff>
                  </from>
                  <to>
                    <xdr:col>3</xdr:col>
                    <xdr:colOff>485775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0" name="Drop Down 65">
              <controlPr defaultSize="0" autoLine="0" autoPict="0">
                <anchor moveWithCells="1">
                  <from>
                    <xdr:col>2</xdr:col>
                    <xdr:colOff>66675</xdr:colOff>
                    <xdr:row>24</xdr:row>
                    <xdr:rowOff>47625</xdr:rowOff>
                  </from>
                  <to>
                    <xdr:col>2</xdr:col>
                    <xdr:colOff>676275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1" name="Drop Down 66">
              <controlPr defaultSize="0" autoLine="0" autoPict="0">
                <anchor moveWithCells="1">
                  <from>
                    <xdr:col>3</xdr:col>
                    <xdr:colOff>66675</xdr:colOff>
                    <xdr:row>25</xdr:row>
                    <xdr:rowOff>47625</xdr:rowOff>
                  </from>
                  <to>
                    <xdr:col>3</xdr:col>
                    <xdr:colOff>485775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2" name="Drop Down 67">
              <controlPr defaultSize="0" autoLine="0" autoPict="0">
                <anchor moveWithCells="1">
                  <from>
                    <xdr:col>2</xdr:col>
                    <xdr:colOff>66675</xdr:colOff>
                    <xdr:row>25</xdr:row>
                    <xdr:rowOff>47625</xdr:rowOff>
                  </from>
                  <to>
                    <xdr:col>2</xdr:col>
                    <xdr:colOff>676275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3" name="Drop Down 68">
              <controlPr defaultSize="0" autoLine="0" autoPict="0">
                <anchor moveWithCells="1">
                  <from>
                    <xdr:col>3</xdr:col>
                    <xdr:colOff>66675</xdr:colOff>
                    <xdr:row>26</xdr:row>
                    <xdr:rowOff>47625</xdr:rowOff>
                  </from>
                  <to>
                    <xdr:col>3</xdr:col>
                    <xdr:colOff>485775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4" name="Drop Down 69">
              <controlPr defaultSize="0" autoLine="0" autoPict="0">
                <anchor moveWithCells="1">
                  <from>
                    <xdr:col>2</xdr:col>
                    <xdr:colOff>66675</xdr:colOff>
                    <xdr:row>26</xdr:row>
                    <xdr:rowOff>47625</xdr:rowOff>
                  </from>
                  <to>
                    <xdr:col>2</xdr:col>
                    <xdr:colOff>676275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5" name="Drop Down 70">
              <controlPr defaultSize="0" autoLine="0" autoPict="0">
                <anchor moveWithCells="1">
                  <from>
                    <xdr:col>3</xdr:col>
                    <xdr:colOff>66675</xdr:colOff>
                    <xdr:row>27</xdr:row>
                    <xdr:rowOff>47625</xdr:rowOff>
                  </from>
                  <to>
                    <xdr:col>3</xdr:col>
                    <xdr:colOff>485775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6" name="Drop Down 71">
              <controlPr defaultSize="0" autoLine="0" autoPict="0">
                <anchor moveWithCells="1">
                  <from>
                    <xdr:col>2</xdr:col>
                    <xdr:colOff>66675</xdr:colOff>
                    <xdr:row>27</xdr:row>
                    <xdr:rowOff>47625</xdr:rowOff>
                  </from>
                  <to>
                    <xdr:col>2</xdr:col>
                    <xdr:colOff>676275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7" name="Drop Down 72">
              <controlPr defaultSize="0" autoLine="0" autoPict="0">
                <anchor moveWithCells="1">
                  <from>
                    <xdr:col>3</xdr:col>
                    <xdr:colOff>66675</xdr:colOff>
                    <xdr:row>28</xdr:row>
                    <xdr:rowOff>47625</xdr:rowOff>
                  </from>
                  <to>
                    <xdr:col>3</xdr:col>
                    <xdr:colOff>485775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8" name="Drop Down 73">
              <controlPr defaultSize="0" autoLine="0" autoPict="0">
                <anchor moveWithCells="1">
                  <from>
                    <xdr:col>2</xdr:col>
                    <xdr:colOff>66675</xdr:colOff>
                    <xdr:row>28</xdr:row>
                    <xdr:rowOff>47625</xdr:rowOff>
                  </from>
                  <to>
                    <xdr:col>2</xdr:col>
                    <xdr:colOff>676275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9" name="Drop Down 76">
              <controlPr defaultSize="0" autoLine="0" autoPict="0">
                <anchor moveWithCells="1">
                  <from>
                    <xdr:col>3</xdr:col>
                    <xdr:colOff>66675</xdr:colOff>
                    <xdr:row>29</xdr:row>
                    <xdr:rowOff>47625</xdr:rowOff>
                  </from>
                  <to>
                    <xdr:col>3</xdr:col>
                    <xdr:colOff>485775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0" name="Drop Down 77">
              <controlPr defaultSize="0" autoLine="0" autoPict="0">
                <anchor moveWithCells="1">
                  <from>
                    <xdr:col>2</xdr:col>
                    <xdr:colOff>66675</xdr:colOff>
                    <xdr:row>29</xdr:row>
                    <xdr:rowOff>47625</xdr:rowOff>
                  </from>
                  <to>
                    <xdr:col>2</xdr:col>
                    <xdr:colOff>676275</xdr:colOff>
                    <xdr:row>29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topLeftCell="B1" zoomScaleNormal="100" zoomScalePageLayoutView="85" workbookViewId="0">
      <pane ySplit="5" topLeftCell="A18" activePane="bottomLeft" state="frozen"/>
      <selection pane="bottomLeft" activeCell="K30" sqref="K30:K33"/>
    </sheetView>
  </sheetViews>
  <sheetFormatPr baseColWidth="10" defaultColWidth="9" defaultRowHeight="12.75" x14ac:dyDescent="0.2"/>
  <cols>
    <col min="1" max="1" width="4.42578125" style="5" customWidth="1"/>
    <col min="2" max="2" width="14.140625" style="5" customWidth="1"/>
    <col min="3" max="5" width="4.42578125" style="5" customWidth="1"/>
    <col min="6" max="6" width="4.28515625" style="5" customWidth="1"/>
    <col min="7" max="7" width="9" style="5" customWidth="1"/>
    <col min="8" max="8" width="10" style="5" customWidth="1"/>
    <col min="9" max="19" width="10.7109375" style="5" customWidth="1"/>
    <col min="20" max="20" width="6" style="5" customWidth="1"/>
    <col min="21" max="25" width="5.7109375" style="5" customWidth="1"/>
    <col min="26" max="30" width="5.7109375" style="4" customWidth="1"/>
    <col min="31" max="16384" width="9" style="4"/>
  </cols>
  <sheetData>
    <row r="1" spans="1:25" ht="30" customHeight="1" thickBot="1" x14ac:dyDescent="0.25">
      <c r="A1" s="59" t="s">
        <v>0</v>
      </c>
      <c r="B1" s="59"/>
      <c r="C1" s="59" t="str">
        <f>'Ergebnisvergleich 28'!C2</f>
        <v>DM Feld Wald</v>
      </c>
      <c r="D1" s="59"/>
      <c r="E1" s="59"/>
      <c r="F1" s="78"/>
      <c r="G1" s="3"/>
      <c r="H1" s="58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5" ht="25.5" customHeight="1" x14ac:dyDescent="0.2">
      <c r="A2" s="1"/>
      <c r="B2" s="1" t="s">
        <v>54</v>
      </c>
      <c r="C2" s="1"/>
      <c r="D2" s="1"/>
      <c r="E2" s="1"/>
      <c r="G2" s="2"/>
      <c r="I2" s="2"/>
      <c r="J2" s="2"/>
      <c r="K2" s="2"/>
      <c r="L2" s="2"/>
      <c r="M2" s="2"/>
    </row>
    <row r="3" spans="1:25" ht="15.75" customHeight="1" thickBot="1" x14ac:dyDescent="0.25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Q3" s="143" t="s">
        <v>63</v>
      </c>
      <c r="R3" s="190" t="str">
        <f>'Ergebnisvergleich 28'!N3</f>
        <v>241205-1</v>
      </c>
      <c r="S3" s="144">
        <f ca="1">TODAY()</f>
        <v>45786</v>
      </c>
    </row>
    <row r="4" spans="1:25" ht="32.25" customHeight="1" thickBot="1" x14ac:dyDescent="0.25">
      <c r="A4" s="17"/>
      <c r="B4" s="17"/>
      <c r="C4" s="17"/>
      <c r="D4" s="17"/>
      <c r="E4" s="17"/>
      <c r="F4" s="17"/>
      <c r="G4" s="17"/>
      <c r="H4" s="200" t="s">
        <v>61</v>
      </c>
      <c r="I4" s="201"/>
      <c r="J4" s="202"/>
      <c r="K4" s="203" t="s">
        <v>4</v>
      </c>
      <c r="L4" s="204"/>
      <c r="M4" s="205"/>
      <c r="N4" s="206" t="s">
        <v>5</v>
      </c>
      <c r="O4" s="207"/>
      <c r="P4" s="208"/>
      <c r="Q4" s="209" t="s">
        <v>62</v>
      </c>
      <c r="R4" s="210"/>
      <c r="S4" s="211"/>
      <c r="T4" s="269" t="s">
        <v>35</v>
      </c>
      <c r="U4" s="237"/>
      <c r="V4" s="237"/>
      <c r="W4" s="270"/>
      <c r="X4" s="4"/>
      <c r="Y4" s="4"/>
    </row>
    <row r="5" spans="1:25" ht="17.25" customHeight="1" thickBot="1" x14ac:dyDescent="0.25">
      <c r="A5" s="25" t="s">
        <v>15</v>
      </c>
      <c r="B5" s="271" t="s">
        <v>1</v>
      </c>
      <c r="C5" s="272"/>
      <c r="D5" s="272"/>
      <c r="E5" s="272"/>
      <c r="F5" s="273"/>
      <c r="G5" s="26" t="s">
        <v>11</v>
      </c>
      <c r="H5" s="27" t="s">
        <v>12</v>
      </c>
      <c r="I5" s="28" t="s">
        <v>13</v>
      </c>
      <c r="J5" s="29" t="s">
        <v>14</v>
      </c>
      <c r="K5" s="30" t="s">
        <v>12</v>
      </c>
      <c r="L5" s="31" t="s">
        <v>13</v>
      </c>
      <c r="M5" s="32" t="s">
        <v>14</v>
      </c>
      <c r="N5" s="35" t="s">
        <v>12</v>
      </c>
      <c r="O5" s="35" t="s">
        <v>13</v>
      </c>
      <c r="P5" s="35" t="s">
        <v>14</v>
      </c>
      <c r="Q5" s="41" t="s">
        <v>12</v>
      </c>
      <c r="R5" s="41" t="s">
        <v>13</v>
      </c>
      <c r="S5" s="42" t="s">
        <v>14</v>
      </c>
      <c r="T5" s="53" t="s">
        <v>36</v>
      </c>
      <c r="U5" s="54" t="s">
        <v>37</v>
      </c>
      <c r="V5" s="55" t="s">
        <v>39</v>
      </c>
      <c r="W5" s="56" t="s">
        <v>38</v>
      </c>
      <c r="X5" s="4"/>
      <c r="Y5" s="4"/>
    </row>
    <row r="6" spans="1:25" ht="20.100000000000001" customHeight="1" thickBot="1" x14ac:dyDescent="0.25">
      <c r="A6" s="177">
        <v>1</v>
      </c>
      <c r="B6" s="274"/>
      <c r="C6" s="275"/>
      <c r="D6" s="275"/>
      <c r="E6" s="275"/>
      <c r="F6" s="276"/>
      <c r="G6" s="184">
        <v>1</v>
      </c>
      <c r="H6" s="176">
        <v>30</v>
      </c>
      <c r="I6" s="176">
        <v>0</v>
      </c>
      <c r="J6" s="33">
        <f>IF(G6=4,(H6-$H$42)/$J$42,(IF(G6=3,(H6-$H$43)/$J$43,(IF(G6=2,(H6-$H$44)/$J$44,(IF(G6=1,(H6-$H$45)/$J$45,99)))))))*T6</f>
        <v>1</v>
      </c>
      <c r="K6" s="179">
        <v>35</v>
      </c>
      <c r="L6" s="179">
        <v>0</v>
      </c>
      <c r="M6" s="34">
        <f>IF(G6=4,(K6-$K$42)/$M$42,(IF(G6=3,(K6-$K$43)/$M$43,(IF(G6=2,(K6-$K$44)/$M$44,(IF(G6=1,(K6-$K$45)/$M$45,99)))))))*U6</f>
        <v>1</v>
      </c>
      <c r="N6" s="181">
        <v>50</v>
      </c>
      <c r="O6" s="181">
        <v>0</v>
      </c>
      <c r="P6" s="37">
        <f>IF(G6=4,(N6-$N$42)/$P$42,(IF(G6=3,(N6-$N$43)/$P$43,(IF(G6=2,(N6-$N$44)/$P$44,(IF(G6=1,(N6-$N$45)/$P$45,99)))))))*V6</f>
        <v>1</v>
      </c>
      <c r="Q6" s="183">
        <v>60</v>
      </c>
      <c r="R6" s="183">
        <v>0</v>
      </c>
      <c r="S6" s="52">
        <f>IF(G6=4,(Q6-$Q$42)/$S$42,(IF(G6=3,(Q6-$Q$43)/$S$43,(IF(G6=2,(Q6-$Q$44)/$S$44,(IF(G6=1,(Q6-$Q$45)/$S$45,99)))))))*W6</f>
        <v>1</v>
      </c>
      <c r="T6" s="69">
        <f>TAN(ABS(I6)*3.14/360)+1</f>
        <v>1</v>
      </c>
      <c r="U6" s="69">
        <f>TAN(ABS(L6)*3.14/360)+1</f>
        <v>1</v>
      </c>
      <c r="V6" s="69">
        <f>TAN(ABS(O6)*3.14/360)+1</f>
        <v>1</v>
      </c>
      <c r="W6" s="69">
        <f>TAN(ABS(R6)*3.14/360)+1</f>
        <v>1</v>
      </c>
      <c r="X6" s="4"/>
      <c r="Y6" s="4"/>
    </row>
    <row r="7" spans="1:25" ht="20.100000000000001" customHeight="1" thickBot="1" x14ac:dyDescent="0.25">
      <c r="A7" s="177">
        <v>2</v>
      </c>
      <c r="B7" s="274"/>
      <c r="C7" s="275"/>
      <c r="D7" s="275"/>
      <c r="E7" s="275"/>
      <c r="F7" s="276"/>
      <c r="G7" s="184">
        <v>2</v>
      </c>
      <c r="H7" s="176">
        <v>25</v>
      </c>
      <c r="I7" s="176">
        <v>0</v>
      </c>
      <c r="J7" s="33">
        <f t="shared" ref="J7:J33" si="0">IF(G7=4,(H7-$H$42)/$J$42,(IF(G7=3,(H7-$H$43)/$J$43,(IF(G7=2,(H7-$H$44)/$J$44,(IF(G7=1,(H7-$H$45)/$J$45,99)))))))*T7</f>
        <v>1</v>
      </c>
      <c r="K7" s="179">
        <v>25</v>
      </c>
      <c r="L7" s="179">
        <v>0</v>
      </c>
      <c r="M7" s="34">
        <f t="shared" ref="M7:M33" si="1">IF(G7=4,(K7-$K$42)/$M$42,(IF(G7=3,(K7-$K$43)/$M$43,(IF(G7=2,(K7-$K$44)/$M$44,(IF(G7=1,(K7-$K$45)/$M$45,99)))))))*U7</f>
        <v>1</v>
      </c>
      <c r="N7" s="181">
        <v>40</v>
      </c>
      <c r="O7" s="181">
        <v>0</v>
      </c>
      <c r="P7" s="37">
        <f t="shared" ref="P7:P33" si="2">IF(G7=4,(N7-$N$42)/$P$42,(IF(G7=3,(N7-$N$43)/$P$43,(IF(G7=2,(N7-$N$44)/$P$44,(IF(G7=1,(N7-$N$45)/$P$45,99)))))))*V7</f>
        <v>1</v>
      </c>
      <c r="Q7" s="183">
        <v>45</v>
      </c>
      <c r="R7" s="183">
        <v>0</v>
      </c>
      <c r="S7" s="52">
        <f>IF(G7=4,(Q7-$Q$42)/$S$42,(IF(G7=3,(Q7-$Q$43)/$S$43,(IF(G7=2,(Q7-$Q$44)/$S$44,(IF(G7=1,(Q7-$Q$45)/$S$45,99)))))))*W7</f>
        <v>1</v>
      </c>
      <c r="T7" s="69">
        <f t="shared" ref="T7:T33" si="3">TAN(ABS(I7)*3.14/360)+1</f>
        <v>1</v>
      </c>
      <c r="U7" s="69">
        <f t="shared" ref="U7:U33" si="4">TAN(ABS(L7)*3.14/360)+1</f>
        <v>1</v>
      </c>
      <c r="V7" s="69">
        <f t="shared" ref="V7:V33" si="5">TAN(ABS(O7)*3.14/360)+1</f>
        <v>1</v>
      </c>
      <c r="W7" s="69">
        <f t="shared" ref="W7:W33" si="6">TAN(ABS(R7)*3.14/360)+1</f>
        <v>1</v>
      </c>
      <c r="X7" s="4"/>
      <c r="Y7" s="4"/>
    </row>
    <row r="8" spans="1:25" ht="20.100000000000001" customHeight="1" thickBot="1" x14ac:dyDescent="0.25">
      <c r="A8" s="177">
        <v>3</v>
      </c>
      <c r="B8" s="274"/>
      <c r="C8" s="275"/>
      <c r="D8" s="275"/>
      <c r="E8" s="275"/>
      <c r="F8" s="276"/>
      <c r="G8" s="184">
        <v>3</v>
      </c>
      <c r="H8" s="176">
        <v>20</v>
      </c>
      <c r="I8" s="176">
        <v>0</v>
      </c>
      <c r="J8" s="33">
        <f t="shared" si="0"/>
        <v>1</v>
      </c>
      <c r="K8" s="179">
        <v>25</v>
      </c>
      <c r="L8" s="179">
        <v>0</v>
      </c>
      <c r="M8" s="34">
        <f t="shared" si="1"/>
        <v>1</v>
      </c>
      <c r="N8" s="181">
        <v>25</v>
      </c>
      <c r="O8" s="181">
        <v>0</v>
      </c>
      <c r="P8" s="37">
        <f t="shared" si="2"/>
        <v>1</v>
      </c>
      <c r="Q8" s="183">
        <v>30</v>
      </c>
      <c r="R8" s="183">
        <v>0</v>
      </c>
      <c r="S8" s="52">
        <f t="shared" ref="S8:S33" si="7">IF(G8=4,(Q8-$Q$42)/$S$42,(IF(G8=3,(Q8-$Q$43)/$S$43,(IF(G8=2,(Q8-$Q$44)/$S$44,(IF(G8=1,(Q8-$Q$45)/$S$45,99)))))))*W8</f>
        <v>1</v>
      </c>
      <c r="T8" s="69">
        <f t="shared" si="3"/>
        <v>1</v>
      </c>
      <c r="U8" s="69">
        <f t="shared" si="4"/>
        <v>1</v>
      </c>
      <c r="V8" s="69">
        <f t="shared" si="5"/>
        <v>1</v>
      </c>
      <c r="W8" s="69">
        <f t="shared" si="6"/>
        <v>1</v>
      </c>
      <c r="X8" s="4"/>
      <c r="Y8" s="4"/>
    </row>
    <row r="9" spans="1:25" ht="20.100000000000001" customHeight="1" thickBot="1" x14ac:dyDescent="0.25">
      <c r="A9" s="177">
        <v>4</v>
      </c>
      <c r="B9" s="274"/>
      <c r="C9" s="275"/>
      <c r="D9" s="275"/>
      <c r="E9" s="275"/>
      <c r="F9" s="276"/>
      <c r="G9" s="184">
        <v>4</v>
      </c>
      <c r="H9" s="176">
        <v>10</v>
      </c>
      <c r="I9" s="176">
        <v>0</v>
      </c>
      <c r="J9" s="33">
        <f t="shared" si="0"/>
        <v>1</v>
      </c>
      <c r="K9" s="179">
        <v>15</v>
      </c>
      <c r="L9" s="179">
        <v>0</v>
      </c>
      <c r="M9" s="34">
        <f t="shared" si="1"/>
        <v>1</v>
      </c>
      <c r="N9" s="181">
        <v>15</v>
      </c>
      <c r="O9" s="181">
        <v>0</v>
      </c>
      <c r="P9" s="37">
        <f t="shared" si="2"/>
        <v>1</v>
      </c>
      <c r="Q9" s="183">
        <v>15</v>
      </c>
      <c r="R9" s="183">
        <v>0</v>
      </c>
      <c r="S9" s="52">
        <f t="shared" si="7"/>
        <v>1</v>
      </c>
      <c r="T9" s="69">
        <f t="shared" si="3"/>
        <v>1</v>
      </c>
      <c r="U9" s="69">
        <f t="shared" si="4"/>
        <v>1</v>
      </c>
      <c r="V9" s="69">
        <f t="shared" si="5"/>
        <v>1</v>
      </c>
      <c r="W9" s="69">
        <f t="shared" si="6"/>
        <v>1</v>
      </c>
      <c r="X9" s="4"/>
      <c r="Y9" s="4"/>
    </row>
    <row r="10" spans="1:25" ht="20.100000000000001" customHeight="1" thickBot="1" x14ac:dyDescent="0.25">
      <c r="A10" s="177">
        <v>5</v>
      </c>
      <c r="B10" s="274"/>
      <c r="C10" s="275"/>
      <c r="D10" s="275"/>
      <c r="E10" s="275"/>
      <c r="F10" s="276"/>
      <c r="G10" s="184">
        <v>1</v>
      </c>
      <c r="H10" s="176">
        <v>30</v>
      </c>
      <c r="I10" s="176">
        <v>0</v>
      </c>
      <c r="J10" s="33">
        <f t="shared" si="0"/>
        <v>1</v>
      </c>
      <c r="K10" s="179">
        <v>35</v>
      </c>
      <c r="L10" s="179">
        <v>0</v>
      </c>
      <c r="M10" s="34">
        <f t="shared" si="1"/>
        <v>1</v>
      </c>
      <c r="N10" s="181">
        <v>50</v>
      </c>
      <c r="O10" s="181">
        <v>0</v>
      </c>
      <c r="P10" s="37">
        <f t="shared" si="2"/>
        <v>1</v>
      </c>
      <c r="Q10" s="183">
        <v>60</v>
      </c>
      <c r="R10" s="183">
        <v>0</v>
      </c>
      <c r="S10" s="52">
        <f t="shared" si="7"/>
        <v>1</v>
      </c>
      <c r="T10" s="69">
        <f t="shared" si="3"/>
        <v>1</v>
      </c>
      <c r="U10" s="69">
        <f t="shared" si="4"/>
        <v>1</v>
      </c>
      <c r="V10" s="69">
        <f t="shared" si="5"/>
        <v>1</v>
      </c>
      <c r="W10" s="69">
        <f t="shared" si="6"/>
        <v>1</v>
      </c>
      <c r="X10" s="4"/>
      <c r="Y10" s="4"/>
    </row>
    <row r="11" spans="1:25" ht="20.100000000000001" customHeight="1" thickBot="1" x14ac:dyDescent="0.25">
      <c r="A11" s="177">
        <v>6</v>
      </c>
      <c r="B11" s="274"/>
      <c r="C11" s="275"/>
      <c r="D11" s="275"/>
      <c r="E11" s="275"/>
      <c r="F11" s="276"/>
      <c r="G11" s="184">
        <v>2</v>
      </c>
      <c r="H11" s="176">
        <v>25</v>
      </c>
      <c r="I11" s="176">
        <v>0</v>
      </c>
      <c r="J11" s="33">
        <f t="shared" si="0"/>
        <v>1</v>
      </c>
      <c r="K11" s="179">
        <v>25</v>
      </c>
      <c r="L11" s="179">
        <v>0</v>
      </c>
      <c r="M11" s="34">
        <f t="shared" si="1"/>
        <v>1</v>
      </c>
      <c r="N11" s="181">
        <v>40</v>
      </c>
      <c r="O11" s="181">
        <v>0</v>
      </c>
      <c r="P11" s="37">
        <f t="shared" si="2"/>
        <v>1</v>
      </c>
      <c r="Q11" s="183">
        <v>45</v>
      </c>
      <c r="R11" s="183">
        <v>0</v>
      </c>
      <c r="S11" s="52">
        <f t="shared" si="7"/>
        <v>1</v>
      </c>
      <c r="T11" s="69">
        <f t="shared" si="3"/>
        <v>1</v>
      </c>
      <c r="U11" s="69">
        <f t="shared" si="4"/>
        <v>1</v>
      </c>
      <c r="V11" s="69">
        <f t="shared" si="5"/>
        <v>1</v>
      </c>
      <c r="W11" s="69">
        <f t="shared" si="6"/>
        <v>1</v>
      </c>
      <c r="X11" s="4"/>
      <c r="Y11" s="4"/>
    </row>
    <row r="12" spans="1:25" ht="20.100000000000001" customHeight="1" thickBot="1" x14ac:dyDescent="0.25">
      <c r="A12" s="177">
        <v>7</v>
      </c>
      <c r="B12" s="274"/>
      <c r="C12" s="275"/>
      <c r="D12" s="275"/>
      <c r="E12" s="275"/>
      <c r="F12" s="276"/>
      <c r="G12" s="184">
        <v>3</v>
      </c>
      <c r="H12" s="176">
        <v>20</v>
      </c>
      <c r="I12" s="176">
        <v>0</v>
      </c>
      <c r="J12" s="33">
        <f t="shared" si="0"/>
        <v>1</v>
      </c>
      <c r="K12" s="179">
        <v>25</v>
      </c>
      <c r="L12" s="179">
        <v>0</v>
      </c>
      <c r="M12" s="34">
        <f t="shared" si="1"/>
        <v>1</v>
      </c>
      <c r="N12" s="181">
        <v>25</v>
      </c>
      <c r="O12" s="181">
        <v>0</v>
      </c>
      <c r="P12" s="37">
        <f t="shared" si="2"/>
        <v>1</v>
      </c>
      <c r="Q12" s="183">
        <v>30</v>
      </c>
      <c r="R12" s="183">
        <v>0</v>
      </c>
      <c r="S12" s="52">
        <f t="shared" si="7"/>
        <v>1</v>
      </c>
      <c r="T12" s="69">
        <f t="shared" si="3"/>
        <v>1</v>
      </c>
      <c r="U12" s="69">
        <f t="shared" si="4"/>
        <v>1</v>
      </c>
      <c r="V12" s="69">
        <f t="shared" si="5"/>
        <v>1</v>
      </c>
      <c r="W12" s="69">
        <f t="shared" si="6"/>
        <v>1</v>
      </c>
      <c r="X12" s="4"/>
      <c r="Y12" s="4"/>
    </row>
    <row r="13" spans="1:25" ht="20.100000000000001" customHeight="1" thickBot="1" x14ac:dyDescent="0.25">
      <c r="A13" s="177">
        <v>8</v>
      </c>
      <c r="B13" s="274"/>
      <c r="C13" s="275"/>
      <c r="D13" s="275"/>
      <c r="E13" s="275"/>
      <c r="F13" s="276"/>
      <c r="G13" s="184">
        <v>4</v>
      </c>
      <c r="H13" s="176">
        <v>10</v>
      </c>
      <c r="I13" s="176">
        <v>0</v>
      </c>
      <c r="J13" s="33">
        <f t="shared" si="0"/>
        <v>1</v>
      </c>
      <c r="K13" s="179">
        <v>15</v>
      </c>
      <c r="L13" s="179">
        <v>0</v>
      </c>
      <c r="M13" s="34">
        <f t="shared" si="1"/>
        <v>1</v>
      </c>
      <c r="N13" s="181">
        <v>15</v>
      </c>
      <c r="O13" s="181">
        <v>0</v>
      </c>
      <c r="P13" s="37">
        <f t="shared" si="2"/>
        <v>1</v>
      </c>
      <c r="Q13" s="183">
        <v>15</v>
      </c>
      <c r="R13" s="183">
        <v>0</v>
      </c>
      <c r="S13" s="52">
        <f t="shared" si="7"/>
        <v>1</v>
      </c>
      <c r="T13" s="69">
        <f t="shared" si="3"/>
        <v>1</v>
      </c>
      <c r="U13" s="69">
        <f t="shared" si="4"/>
        <v>1</v>
      </c>
      <c r="V13" s="69">
        <f t="shared" si="5"/>
        <v>1</v>
      </c>
      <c r="W13" s="69">
        <f t="shared" si="6"/>
        <v>1</v>
      </c>
      <c r="X13" s="4"/>
      <c r="Y13" s="4"/>
    </row>
    <row r="14" spans="1:25" ht="20.100000000000001" customHeight="1" thickBot="1" x14ac:dyDescent="0.25">
      <c r="A14" s="177">
        <v>9</v>
      </c>
      <c r="B14" s="274"/>
      <c r="C14" s="275"/>
      <c r="D14" s="275"/>
      <c r="E14" s="275"/>
      <c r="F14" s="276"/>
      <c r="G14" s="184">
        <v>1</v>
      </c>
      <c r="H14" s="176">
        <v>30</v>
      </c>
      <c r="I14" s="176">
        <v>0</v>
      </c>
      <c r="J14" s="33">
        <f t="shared" si="0"/>
        <v>1</v>
      </c>
      <c r="K14" s="179">
        <v>35</v>
      </c>
      <c r="L14" s="179">
        <v>0</v>
      </c>
      <c r="M14" s="34">
        <f t="shared" si="1"/>
        <v>1</v>
      </c>
      <c r="N14" s="181">
        <v>50</v>
      </c>
      <c r="O14" s="181">
        <v>0</v>
      </c>
      <c r="P14" s="37">
        <f t="shared" si="2"/>
        <v>1</v>
      </c>
      <c r="Q14" s="183">
        <v>60</v>
      </c>
      <c r="R14" s="183">
        <v>0</v>
      </c>
      <c r="S14" s="52">
        <f t="shared" si="7"/>
        <v>1</v>
      </c>
      <c r="T14" s="69">
        <f t="shared" si="3"/>
        <v>1</v>
      </c>
      <c r="U14" s="69">
        <f t="shared" si="4"/>
        <v>1</v>
      </c>
      <c r="V14" s="69">
        <f t="shared" si="5"/>
        <v>1</v>
      </c>
      <c r="W14" s="69">
        <f t="shared" si="6"/>
        <v>1</v>
      </c>
      <c r="X14" s="4"/>
      <c r="Y14" s="4"/>
    </row>
    <row r="15" spans="1:25" ht="20.100000000000001" customHeight="1" thickBot="1" x14ac:dyDescent="0.25">
      <c r="A15" s="177">
        <v>10</v>
      </c>
      <c r="B15" s="274"/>
      <c r="C15" s="275"/>
      <c r="D15" s="275"/>
      <c r="E15" s="275"/>
      <c r="F15" s="276"/>
      <c r="G15" s="184">
        <v>2</v>
      </c>
      <c r="H15" s="176">
        <v>25</v>
      </c>
      <c r="I15" s="176">
        <v>0</v>
      </c>
      <c r="J15" s="33">
        <f t="shared" si="0"/>
        <v>1</v>
      </c>
      <c r="K15" s="179">
        <v>25</v>
      </c>
      <c r="L15" s="179">
        <v>0</v>
      </c>
      <c r="M15" s="34">
        <f t="shared" si="1"/>
        <v>1</v>
      </c>
      <c r="N15" s="181">
        <v>40</v>
      </c>
      <c r="O15" s="181">
        <v>0</v>
      </c>
      <c r="P15" s="37">
        <f t="shared" si="2"/>
        <v>1</v>
      </c>
      <c r="Q15" s="183">
        <v>45</v>
      </c>
      <c r="R15" s="183">
        <v>0</v>
      </c>
      <c r="S15" s="52">
        <f t="shared" si="7"/>
        <v>1</v>
      </c>
      <c r="T15" s="69">
        <f t="shared" si="3"/>
        <v>1</v>
      </c>
      <c r="U15" s="69">
        <f t="shared" si="4"/>
        <v>1</v>
      </c>
      <c r="V15" s="69">
        <f t="shared" si="5"/>
        <v>1</v>
      </c>
      <c r="W15" s="69">
        <f t="shared" si="6"/>
        <v>1</v>
      </c>
      <c r="X15" s="4"/>
      <c r="Y15" s="4"/>
    </row>
    <row r="16" spans="1:25" ht="20.100000000000001" customHeight="1" thickBot="1" x14ac:dyDescent="0.25">
      <c r="A16" s="177">
        <v>11</v>
      </c>
      <c r="B16" s="274"/>
      <c r="C16" s="275"/>
      <c r="D16" s="275"/>
      <c r="E16" s="275"/>
      <c r="F16" s="276"/>
      <c r="G16" s="184">
        <v>3</v>
      </c>
      <c r="H16" s="176">
        <v>20</v>
      </c>
      <c r="I16" s="176">
        <v>0</v>
      </c>
      <c r="J16" s="33">
        <f t="shared" si="0"/>
        <v>1</v>
      </c>
      <c r="K16" s="179">
        <v>25</v>
      </c>
      <c r="L16" s="179">
        <v>0</v>
      </c>
      <c r="M16" s="34">
        <f t="shared" si="1"/>
        <v>1</v>
      </c>
      <c r="N16" s="181">
        <v>25</v>
      </c>
      <c r="O16" s="181">
        <v>0</v>
      </c>
      <c r="P16" s="37">
        <f t="shared" si="2"/>
        <v>1</v>
      </c>
      <c r="Q16" s="183">
        <v>30</v>
      </c>
      <c r="R16" s="183">
        <v>0</v>
      </c>
      <c r="S16" s="52">
        <f t="shared" si="7"/>
        <v>1</v>
      </c>
      <c r="T16" s="69">
        <f t="shared" si="3"/>
        <v>1</v>
      </c>
      <c r="U16" s="69">
        <f t="shared" si="4"/>
        <v>1</v>
      </c>
      <c r="V16" s="69">
        <f t="shared" si="5"/>
        <v>1</v>
      </c>
      <c r="W16" s="69">
        <f t="shared" si="6"/>
        <v>1</v>
      </c>
      <c r="X16" s="4"/>
      <c r="Y16" s="4"/>
    </row>
    <row r="17" spans="1:25" ht="20.100000000000001" customHeight="1" thickBot="1" x14ac:dyDescent="0.25">
      <c r="A17" s="177">
        <v>12</v>
      </c>
      <c r="B17" s="274"/>
      <c r="C17" s="275"/>
      <c r="D17" s="275"/>
      <c r="E17" s="275"/>
      <c r="F17" s="276"/>
      <c r="G17" s="184">
        <v>4</v>
      </c>
      <c r="H17" s="176">
        <v>10</v>
      </c>
      <c r="I17" s="176">
        <v>0</v>
      </c>
      <c r="J17" s="33">
        <f t="shared" si="0"/>
        <v>1</v>
      </c>
      <c r="K17" s="179">
        <v>15</v>
      </c>
      <c r="L17" s="179">
        <v>0</v>
      </c>
      <c r="M17" s="34">
        <f t="shared" si="1"/>
        <v>1</v>
      </c>
      <c r="N17" s="181">
        <v>15</v>
      </c>
      <c r="O17" s="181">
        <v>0</v>
      </c>
      <c r="P17" s="37">
        <f t="shared" si="2"/>
        <v>1</v>
      </c>
      <c r="Q17" s="183">
        <v>15</v>
      </c>
      <c r="R17" s="183">
        <v>0</v>
      </c>
      <c r="S17" s="52">
        <f t="shared" si="7"/>
        <v>1</v>
      </c>
      <c r="T17" s="69">
        <f t="shared" si="3"/>
        <v>1</v>
      </c>
      <c r="U17" s="69">
        <f t="shared" si="4"/>
        <v>1</v>
      </c>
      <c r="V17" s="69">
        <f t="shared" si="5"/>
        <v>1</v>
      </c>
      <c r="W17" s="69">
        <f t="shared" si="6"/>
        <v>1</v>
      </c>
      <c r="X17" s="4"/>
      <c r="Y17" s="4"/>
    </row>
    <row r="18" spans="1:25" ht="20.100000000000001" customHeight="1" thickBot="1" x14ac:dyDescent="0.25">
      <c r="A18" s="177">
        <v>13</v>
      </c>
      <c r="B18" s="274"/>
      <c r="C18" s="275"/>
      <c r="D18" s="275"/>
      <c r="E18" s="275"/>
      <c r="F18" s="276"/>
      <c r="G18" s="184">
        <v>1</v>
      </c>
      <c r="H18" s="176">
        <v>30</v>
      </c>
      <c r="I18" s="176">
        <v>0</v>
      </c>
      <c r="J18" s="33">
        <f t="shared" si="0"/>
        <v>1</v>
      </c>
      <c r="K18" s="179">
        <v>35</v>
      </c>
      <c r="L18" s="179">
        <v>0</v>
      </c>
      <c r="M18" s="34">
        <f t="shared" si="1"/>
        <v>1</v>
      </c>
      <c r="N18" s="181">
        <v>50</v>
      </c>
      <c r="O18" s="181">
        <v>0</v>
      </c>
      <c r="P18" s="37">
        <f t="shared" si="2"/>
        <v>1</v>
      </c>
      <c r="Q18" s="183">
        <v>60</v>
      </c>
      <c r="R18" s="183">
        <v>0</v>
      </c>
      <c r="S18" s="52">
        <f t="shared" si="7"/>
        <v>1</v>
      </c>
      <c r="T18" s="69">
        <f t="shared" si="3"/>
        <v>1</v>
      </c>
      <c r="U18" s="69">
        <f t="shared" si="4"/>
        <v>1</v>
      </c>
      <c r="V18" s="69">
        <f t="shared" si="5"/>
        <v>1</v>
      </c>
      <c r="W18" s="69">
        <f t="shared" si="6"/>
        <v>1</v>
      </c>
      <c r="X18" s="4"/>
      <c r="Y18" s="4"/>
    </row>
    <row r="19" spans="1:25" ht="20.100000000000001" customHeight="1" thickBot="1" x14ac:dyDescent="0.25">
      <c r="A19" s="177">
        <v>14</v>
      </c>
      <c r="B19" s="274"/>
      <c r="C19" s="275"/>
      <c r="D19" s="275"/>
      <c r="E19" s="275"/>
      <c r="F19" s="276"/>
      <c r="G19" s="184">
        <v>2</v>
      </c>
      <c r="H19" s="176">
        <v>25</v>
      </c>
      <c r="I19" s="176">
        <v>0</v>
      </c>
      <c r="J19" s="33">
        <f t="shared" si="0"/>
        <v>1</v>
      </c>
      <c r="K19" s="179">
        <v>25</v>
      </c>
      <c r="L19" s="179">
        <v>0</v>
      </c>
      <c r="M19" s="34">
        <f t="shared" si="1"/>
        <v>1</v>
      </c>
      <c r="N19" s="181">
        <v>40</v>
      </c>
      <c r="O19" s="181">
        <v>0</v>
      </c>
      <c r="P19" s="37">
        <f t="shared" si="2"/>
        <v>1</v>
      </c>
      <c r="Q19" s="183">
        <v>45</v>
      </c>
      <c r="R19" s="183">
        <v>0</v>
      </c>
      <c r="S19" s="52">
        <f t="shared" si="7"/>
        <v>1</v>
      </c>
      <c r="T19" s="69">
        <f t="shared" si="3"/>
        <v>1</v>
      </c>
      <c r="U19" s="69">
        <f t="shared" si="4"/>
        <v>1</v>
      </c>
      <c r="V19" s="69">
        <f t="shared" si="5"/>
        <v>1</v>
      </c>
      <c r="W19" s="69">
        <f t="shared" si="6"/>
        <v>1</v>
      </c>
      <c r="X19" s="4"/>
      <c r="Y19" s="4"/>
    </row>
    <row r="20" spans="1:25" ht="20.100000000000001" customHeight="1" thickBot="1" x14ac:dyDescent="0.25">
      <c r="A20" s="177">
        <v>15</v>
      </c>
      <c r="B20" s="274"/>
      <c r="C20" s="275"/>
      <c r="D20" s="275"/>
      <c r="E20" s="275"/>
      <c r="F20" s="276"/>
      <c r="G20" s="184">
        <v>3</v>
      </c>
      <c r="H20" s="176">
        <v>20</v>
      </c>
      <c r="I20" s="176">
        <v>0</v>
      </c>
      <c r="J20" s="33">
        <f t="shared" si="0"/>
        <v>1</v>
      </c>
      <c r="K20" s="179">
        <v>25</v>
      </c>
      <c r="L20" s="179">
        <v>0</v>
      </c>
      <c r="M20" s="34">
        <f t="shared" si="1"/>
        <v>1</v>
      </c>
      <c r="N20" s="181">
        <v>25</v>
      </c>
      <c r="O20" s="181">
        <v>0</v>
      </c>
      <c r="P20" s="37">
        <f t="shared" si="2"/>
        <v>1</v>
      </c>
      <c r="Q20" s="183">
        <v>30</v>
      </c>
      <c r="R20" s="183">
        <v>0</v>
      </c>
      <c r="S20" s="52">
        <f t="shared" si="7"/>
        <v>1</v>
      </c>
      <c r="T20" s="69">
        <f t="shared" si="3"/>
        <v>1</v>
      </c>
      <c r="U20" s="69">
        <f t="shared" si="4"/>
        <v>1</v>
      </c>
      <c r="V20" s="69">
        <f t="shared" si="5"/>
        <v>1</v>
      </c>
      <c r="W20" s="69">
        <f t="shared" si="6"/>
        <v>1</v>
      </c>
      <c r="X20" s="4"/>
      <c r="Y20" s="4"/>
    </row>
    <row r="21" spans="1:25" ht="20.100000000000001" customHeight="1" thickBot="1" x14ac:dyDescent="0.25">
      <c r="A21" s="177">
        <v>16</v>
      </c>
      <c r="B21" s="274"/>
      <c r="C21" s="275"/>
      <c r="D21" s="275"/>
      <c r="E21" s="275"/>
      <c r="F21" s="276"/>
      <c r="G21" s="184">
        <v>4</v>
      </c>
      <c r="H21" s="176">
        <v>10</v>
      </c>
      <c r="I21" s="176">
        <v>0</v>
      </c>
      <c r="J21" s="33">
        <f t="shared" si="0"/>
        <v>1</v>
      </c>
      <c r="K21" s="179">
        <v>15</v>
      </c>
      <c r="L21" s="179">
        <v>0</v>
      </c>
      <c r="M21" s="34">
        <f t="shared" si="1"/>
        <v>1</v>
      </c>
      <c r="N21" s="181">
        <v>15</v>
      </c>
      <c r="O21" s="181">
        <v>0</v>
      </c>
      <c r="P21" s="37">
        <f t="shared" si="2"/>
        <v>1</v>
      </c>
      <c r="Q21" s="183">
        <v>15</v>
      </c>
      <c r="R21" s="183">
        <v>0</v>
      </c>
      <c r="S21" s="52">
        <f t="shared" si="7"/>
        <v>1</v>
      </c>
      <c r="T21" s="69">
        <f t="shared" si="3"/>
        <v>1</v>
      </c>
      <c r="U21" s="69">
        <f t="shared" si="4"/>
        <v>1</v>
      </c>
      <c r="V21" s="69">
        <f t="shared" si="5"/>
        <v>1</v>
      </c>
      <c r="W21" s="69">
        <f t="shared" si="6"/>
        <v>1</v>
      </c>
      <c r="X21" s="4"/>
      <c r="Y21" s="4"/>
    </row>
    <row r="22" spans="1:25" ht="20.100000000000001" customHeight="1" thickBot="1" x14ac:dyDescent="0.25">
      <c r="A22" s="177">
        <v>17</v>
      </c>
      <c r="B22" s="274"/>
      <c r="C22" s="275"/>
      <c r="D22" s="275"/>
      <c r="E22" s="275"/>
      <c r="F22" s="276"/>
      <c r="G22" s="184">
        <v>1</v>
      </c>
      <c r="H22" s="176">
        <v>30</v>
      </c>
      <c r="I22" s="176">
        <v>0</v>
      </c>
      <c r="J22" s="33">
        <f t="shared" si="0"/>
        <v>1</v>
      </c>
      <c r="K22" s="179">
        <v>35</v>
      </c>
      <c r="L22" s="179">
        <v>0</v>
      </c>
      <c r="M22" s="34">
        <f t="shared" si="1"/>
        <v>1</v>
      </c>
      <c r="N22" s="181">
        <v>50</v>
      </c>
      <c r="O22" s="181">
        <v>0</v>
      </c>
      <c r="P22" s="37">
        <f t="shared" si="2"/>
        <v>1</v>
      </c>
      <c r="Q22" s="183">
        <v>60</v>
      </c>
      <c r="R22" s="183">
        <v>0</v>
      </c>
      <c r="S22" s="52">
        <f t="shared" si="7"/>
        <v>1</v>
      </c>
      <c r="T22" s="69">
        <f t="shared" si="3"/>
        <v>1</v>
      </c>
      <c r="U22" s="69">
        <f t="shared" si="4"/>
        <v>1</v>
      </c>
      <c r="V22" s="69">
        <f t="shared" si="5"/>
        <v>1</v>
      </c>
      <c r="W22" s="69">
        <f t="shared" si="6"/>
        <v>1</v>
      </c>
      <c r="X22" s="4"/>
      <c r="Y22" s="4"/>
    </row>
    <row r="23" spans="1:25" ht="20.100000000000001" customHeight="1" thickBot="1" x14ac:dyDescent="0.25">
      <c r="A23" s="177">
        <v>18</v>
      </c>
      <c r="B23" s="274"/>
      <c r="C23" s="275"/>
      <c r="D23" s="275"/>
      <c r="E23" s="275"/>
      <c r="F23" s="276"/>
      <c r="G23" s="184">
        <v>2</v>
      </c>
      <c r="H23" s="176">
        <v>25</v>
      </c>
      <c r="I23" s="176">
        <v>0</v>
      </c>
      <c r="J23" s="33">
        <f t="shared" si="0"/>
        <v>1</v>
      </c>
      <c r="K23" s="179">
        <v>25</v>
      </c>
      <c r="L23" s="179">
        <v>0</v>
      </c>
      <c r="M23" s="34">
        <f t="shared" si="1"/>
        <v>1</v>
      </c>
      <c r="N23" s="181">
        <v>40</v>
      </c>
      <c r="O23" s="181">
        <v>0</v>
      </c>
      <c r="P23" s="37">
        <f t="shared" si="2"/>
        <v>1</v>
      </c>
      <c r="Q23" s="183">
        <v>45</v>
      </c>
      <c r="R23" s="183">
        <v>0</v>
      </c>
      <c r="S23" s="52">
        <f t="shared" si="7"/>
        <v>1</v>
      </c>
      <c r="T23" s="69">
        <f t="shared" si="3"/>
        <v>1</v>
      </c>
      <c r="U23" s="69">
        <f t="shared" si="4"/>
        <v>1</v>
      </c>
      <c r="V23" s="69">
        <f t="shared" si="5"/>
        <v>1</v>
      </c>
      <c r="W23" s="69">
        <f t="shared" si="6"/>
        <v>1</v>
      </c>
      <c r="X23" s="4"/>
      <c r="Y23" s="4"/>
    </row>
    <row r="24" spans="1:25" ht="20.100000000000001" customHeight="1" thickBot="1" x14ac:dyDescent="0.25">
      <c r="A24" s="177">
        <v>19</v>
      </c>
      <c r="B24" s="274"/>
      <c r="C24" s="275"/>
      <c r="D24" s="275"/>
      <c r="E24" s="275"/>
      <c r="F24" s="276"/>
      <c r="G24" s="184">
        <v>3</v>
      </c>
      <c r="H24" s="176">
        <v>20</v>
      </c>
      <c r="I24" s="176">
        <v>0</v>
      </c>
      <c r="J24" s="33">
        <f t="shared" si="0"/>
        <v>1</v>
      </c>
      <c r="K24" s="179">
        <v>25</v>
      </c>
      <c r="L24" s="179">
        <v>0</v>
      </c>
      <c r="M24" s="34">
        <f t="shared" si="1"/>
        <v>1</v>
      </c>
      <c r="N24" s="181">
        <v>25</v>
      </c>
      <c r="O24" s="181">
        <v>0</v>
      </c>
      <c r="P24" s="37">
        <f t="shared" si="2"/>
        <v>1</v>
      </c>
      <c r="Q24" s="183">
        <v>30</v>
      </c>
      <c r="R24" s="183">
        <v>0</v>
      </c>
      <c r="S24" s="52">
        <f t="shared" si="7"/>
        <v>1</v>
      </c>
      <c r="T24" s="69">
        <f t="shared" si="3"/>
        <v>1</v>
      </c>
      <c r="U24" s="69">
        <f t="shared" si="4"/>
        <v>1</v>
      </c>
      <c r="V24" s="69">
        <f t="shared" si="5"/>
        <v>1</v>
      </c>
      <c r="W24" s="69">
        <f t="shared" si="6"/>
        <v>1</v>
      </c>
      <c r="X24" s="4"/>
      <c r="Y24" s="4"/>
    </row>
    <row r="25" spans="1:25" ht="20.100000000000001" customHeight="1" thickBot="1" x14ac:dyDescent="0.25">
      <c r="A25" s="177">
        <v>20</v>
      </c>
      <c r="B25" s="274"/>
      <c r="C25" s="275"/>
      <c r="D25" s="275"/>
      <c r="E25" s="275"/>
      <c r="F25" s="276"/>
      <c r="G25" s="184">
        <v>4</v>
      </c>
      <c r="H25" s="176">
        <v>10</v>
      </c>
      <c r="I25" s="176">
        <v>0</v>
      </c>
      <c r="J25" s="33">
        <f t="shared" si="0"/>
        <v>1</v>
      </c>
      <c r="K25" s="179">
        <v>15</v>
      </c>
      <c r="L25" s="179">
        <v>0</v>
      </c>
      <c r="M25" s="34">
        <f t="shared" si="1"/>
        <v>1</v>
      </c>
      <c r="N25" s="181">
        <v>15</v>
      </c>
      <c r="O25" s="181">
        <v>0</v>
      </c>
      <c r="P25" s="37">
        <f t="shared" si="2"/>
        <v>1</v>
      </c>
      <c r="Q25" s="183">
        <v>15</v>
      </c>
      <c r="R25" s="183">
        <v>0</v>
      </c>
      <c r="S25" s="52">
        <f t="shared" si="7"/>
        <v>1</v>
      </c>
      <c r="T25" s="69">
        <f t="shared" si="3"/>
        <v>1</v>
      </c>
      <c r="U25" s="69">
        <f t="shared" si="4"/>
        <v>1</v>
      </c>
      <c r="V25" s="69">
        <f t="shared" si="5"/>
        <v>1</v>
      </c>
      <c r="W25" s="69">
        <f t="shared" si="6"/>
        <v>1</v>
      </c>
      <c r="X25" s="4"/>
      <c r="Y25" s="4"/>
    </row>
    <row r="26" spans="1:25" ht="20.100000000000001" customHeight="1" thickBot="1" x14ac:dyDescent="0.25">
      <c r="A26" s="177">
        <v>21</v>
      </c>
      <c r="B26" s="274"/>
      <c r="C26" s="275"/>
      <c r="D26" s="275"/>
      <c r="E26" s="275"/>
      <c r="F26" s="276"/>
      <c r="G26" s="184">
        <v>1</v>
      </c>
      <c r="H26" s="176">
        <v>30</v>
      </c>
      <c r="I26" s="176">
        <v>0</v>
      </c>
      <c r="J26" s="33">
        <f t="shared" si="0"/>
        <v>1</v>
      </c>
      <c r="K26" s="179">
        <v>35</v>
      </c>
      <c r="L26" s="179">
        <v>0</v>
      </c>
      <c r="M26" s="34">
        <f t="shared" si="1"/>
        <v>1</v>
      </c>
      <c r="N26" s="181">
        <v>50</v>
      </c>
      <c r="O26" s="181">
        <v>0</v>
      </c>
      <c r="P26" s="37">
        <f t="shared" si="2"/>
        <v>1</v>
      </c>
      <c r="Q26" s="183">
        <v>60</v>
      </c>
      <c r="R26" s="183">
        <v>0</v>
      </c>
      <c r="S26" s="52">
        <f t="shared" si="7"/>
        <v>1</v>
      </c>
      <c r="T26" s="69">
        <f t="shared" si="3"/>
        <v>1</v>
      </c>
      <c r="U26" s="69">
        <f t="shared" si="4"/>
        <v>1</v>
      </c>
      <c r="V26" s="69">
        <f t="shared" si="5"/>
        <v>1</v>
      </c>
      <c r="W26" s="69">
        <f t="shared" si="6"/>
        <v>1</v>
      </c>
      <c r="X26" s="4"/>
      <c r="Y26" s="4"/>
    </row>
    <row r="27" spans="1:25" ht="20.100000000000001" customHeight="1" thickBot="1" x14ac:dyDescent="0.25">
      <c r="A27" s="177">
        <v>22</v>
      </c>
      <c r="B27" s="274"/>
      <c r="C27" s="275"/>
      <c r="D27" s="275"/>
      <c r="E27" s="275"/>
      <c r="F27" s="276"/>
      <c r="G27" s="184">
        <v>2</v>
      </c>
      <c r="H27" s="176">
        <v>25</v>
      </c>
      <c r="I27" s="176">
        <v>0</v>
      </c>
      <c r="J27" s="33">
        <f t="shared" si="0"/>
        <v>1</v>
      </c>
      <c r="K27" s="179">
        <v>25</v>
      </c>
      <c r="L27" s="179">
        <v>0</v>
      </c>
      <c r="M27" s="34">
        <f t="shared" si="1"/>
        <v>1</v>
      </c>
      <c r="N27" s="181">
        <v>40</v>
      </c>
      <c r="O27" s="181">
        <v>0</v>
      </c>
      <c r="P27" s="37">
        <f t="shared" si="2"/>
        <v>1</v>
      </c>
      <c r="Q27" s="183">
        <v>45</v>
      </c>
      <c r="R27" s="183">
        <v>0</v>
      </c>
      <c r="S27" s="52">
        <f t="shared" si="7"/>
        <v>1</v>
      </c>
      <c r="T27" s="69">
        <f t="shared" si="3"/>
        <v>1</v>
      </c>
      <c r="U27" s="69">
        <f t="shared" si="4"/>
        <v>1</v>
      </c>
      <c r="V27" s="69">
        <f t="shared" si="5"/>
        <v>1</v>
      </c>
      <c r="W27" s="69">
        <f t="shared" si="6"/>
        <v>1</v>
      </c>
      <c r="X27" s="4"/>
      <c r="Y27" s="4"/>
    </row>
    <row r="28" spans="1:25" ht="20.100000000000001" customHeight="1" thickBot="1" x14ac:dyDescent="0.25">
      <c r="A28" s="177">
        <v>23</v>
      </c>
      <c r="B28" s="274"/>
      <c r="C28" s="275"/>
      <c r="D28" s="275"/>
      <c r="E28" s="275"/>
      <c r="F28" s="276"/>
      <c r="G28" s="184">
        <v>3</v>
      </c>
      <c r="H28" s="176">
        <v>20</v>
      </c>
      <c r="I28" s="176">
        <v>0</v>
      </c>
      <c r="J28" s="33">
        <f t="shared" si="0"/>
        <v>1</v>
      </c>
      <c r="K28" s="179">
        <v>25</v>
      </c>
      <c r="L28" s="179">
        <v>0</v>
      </c>
      <c r="M28" s="34">
        <f t="shared" si="1"/>
        <v>1</v>
      </c>
      <c r="N28" s="181">
        <v>25</v>
      </c>
      <c r="O28" s="181">
        <v>0</v>
      </c>
      <c r="P28" s="37">
        <f t="shared" si="2"/>
        <v>1</v>
      </c>
      <c r="Q28" s="183">
        <v>30</v>
      </c>
      <c r="R28" s="183">
        <v>0</v>
      </c>
      <c r="S28" s="52">
        <f t="shared" si="7"/>
        <v>1</v>
      </c>
      <c r="T28" s="69">
        <f t="shared" si="3"/>
        <v>1</v>
      </c>
      <c r="U28" s="69">
        <f t="shared" si="4"/>
        <v>1</v>
      </c>
      <c r="V28" s="69">
        <f t="shared" si="5"/>
        <v>1</v>
      </c>
      <c r="W28" s="69">
        <f t="shared" si="6"/>
        <v>1</v>
      </c>
      <c r="X28" s="4"/>
      <c r="Y28" s="4"/>
    </row>
    <row r="29" spans="1:25" ht="20.100000000000001" customHeight="1" thickBot="1" x14ac:dyDescent="0.25">
      <c r="A29" s="177">
        <v>24</v>
      </c>
      <c r="B29" s="274"/>
      <c r="C29" s="275"/>
      <c r="D29" s="275"/>
      <c r="E29" s="275"/>
      <c r="F29" s="276"/>
      <c r="G29" s="184">
        <v>4</v>
      </c>
      <c r="H29" s="176">
        <v>10</v>
      </c>
      <c r="I29" s="176">
        <v>0</v>
      </c>
      <c r="J29" s="33">
        <f t="shared" si="0"/>
        <v>1</v>
      </c>
      <c r="K29" s="179">
        <v>15</v>
      </c>
      <c r="L29" s="179">
        <v>0</v>
      </c>
      <c r="M29" s="34">
        <f t="shared" si="1"/>
        <v>1</v>
      </c>
      <c r="N29" s="181">
        <v>15</v>
      </c>
      <c r="O29" s="181">
        <v>0</v>
      </c>
      <c r="P29" s="37">
        <f t="shared" si="2"/>
        <v>1</v>
      </c>
      <c r="Q29" s="183">
        <v>15</v>
      </c>
      <c r="R29" s="183">
        <v>0</v>
      </c>
      <c r="S29" s="52">
        <f t="shared" si="7"/>
        <v>1</v>
      </c>
      <c r="T29" s="69">
        <f t="shared" si="3"/>
        <v>1</v>
      </c>
      <c r="U29" s="69">
        <f t="shared" si="4"/>
        <v>1</v>
      </c>
      <c r="V29" s="69">
        <f t="shared" si="5"/>
        <v>1</v>
      </c>
      <c r="W29" s="69">
        <f t="shared" si="6"/>
        <v>1</v>
      </c>
      <c r="X29" s="4"/>
      <c r="Y29" s="4"/>
    </row>
    <row r="30" spans="1:25" ht="20.100000000000001" customHeight="1" thickBot="1" x14ac:dyDescent="0.25">
      <c r="A30" s="177">
        <v>25</v>
      </c>
      <c r="B30" s="274"/>
      <c r="C30" s="275"/>
      <c r="D30" s="275"/>
      <c r="E30" s="275"/>
      <c r="F30" s="276"/>
      <c r="G30" s="184">
        <v>1</v>
      </c>
      <c r="H30" s="176">
        <v>30</v>
      </c>
      <c r="I30" s="176">
        <v>0</v>
      </c>
      <c r="J30" s="33">
        <f t="shared" si="0"/>
        <v>1</v>
      </c>
      <c r="K30" s="179">
        <v>35</v>
      </c>
      <c r="L30" s="179">
        <v>0</v>
      </c>
      <c r="M30" s="34">
        <f t="shared" si="1"/>
        <v>1</v>
      </c>
      <c r="N30" s="181">
        <v>50</v>
      </c>
      <c r="O30" s="181">
        <v>0</v>
      </c>
      <c r="P30" s="37">
        <f t="shared" si="2"/>
        <v>1</v>
      </c>
      <c r="Q30" s="183">
        <v>60</v>
      </c>
      <c r="R30" s="183">
        <v>0</v>
      </c>
      <c r="S30" s="52">
        <f t="shared" si="7"/>
        <v>1</v>
      </c>
      <c r="T30" s="69">
        <f t="shared" si="3"/>
        <v>1</v>
      </c>
      <c r="U30" s="69">
        <f t="shared" si="4"/>
        <v>1</v>
      </c>
      <c r="V30" s="69">
        <f t="shared" si="5"/>
        <v>1</v>
      </c>
      <c r="W30" s="69">
        <f t="shared" si="6"/>
        <v>1</v>
      </c>
      <c r="X30" s="4"/>
      <c r="Y30" s="4"/>
    </row>
    <row r="31" spans="1:25" ht="20.100000000000001" customHeight="1" thickBot="1" x14ac:dyDescent="0.25">
      <c r="A31" s="177">
        <v>26</v>
      </c>
      <c r="B31" s="274"/>
      <c r="C31" s="275"/>
      <c r="D31" s="275"/>
      <c r="E31" s="275"/>
      <c r="F31" s="276"/>
      <c r="G31" s="184">
        <v>2</v>
      </c>
      <c r="H31" s="176">
        <v>25</v>
      </c>
      <c r="I31" s="176">
        <v>0</v>
      </c>
      <c r="J31" s="33">
        <f t="shared" si="0"/>
        <v>1</v>
      </c>
      <c r="K31" s="179">
        <v>25</v>
      </c>
      <c r="L31" s="179">
        <v>0</v>
      </c>
      <c r="M31" s="34">
        <f t="shared" si="1"/>
        <v>1</v>
      </c>
      <c r="N31" s="181">
        <v>40</v>
      </c>
      <c r="O31" s="181">
        <v>0</v>
      </c>
      <c r="P31" s="37">
        <f t="shared" si="2"/>
        <v>1</v>
      </c>
      <c r="Q31" s="183">
        <v>45</v>
      </c>
      <c r="R31" s="183">
        <v>0</v>
      </c>
      <c r="S31" s="52">
        <f t="shared" si="7"/>
        <v>1</v>
      </c>
      <c r="T31" s="69">
        <f t="shared" si="3"/>
        <v>1</v>
      </c>
      <c r="U31" s="69">
        <f t="shared" si="4"/>
        <v>1</v>
      </c>
      <c r="V31" s="69">
        <f t="shared" si="5"/>
        <v>1</v>
      </c>
      <c r="W31" s="69">
        <f t="shared" si="6"/>
        <v>1</v>
      </c>
      <c r="X31" s="4"/>
      <c r="Y31" s="4"/>
    </row>
    <row r="32" spans="1:25" ht="20.100000000000001" customHeight="1" thickBot="1" x14ac:dyDescent="0.25">
      <c r="A32" s="177">
        <v>27</v>
      </c>
      <c r="B32" s="274"/>
      <c r="C32" s="275"/>
      <c r="D32" s="275"/>
      <c r="E32" s="275"/>
      <c r="F32" s="276"/>
      <c r="G32" s="184">
        <v>3</v>
      </c>
      <c r="H32" s="176">
        <v>20</v>
      </c>
      <c r="I32" s="176">
        <v>0</v>
      </c>
      <c r="J32" s="33">
        <f t="shared" si="0"/>
        <v>1</v>
      </c>
      <c r="K32" s="179">
        <v>25</v>
      </c>
      <c r="L32" s="179">
        <v>0</v>
      </c>
      <c r="M32" s="34">
        <f t="shared" si="1"/>
        <v>1</v>
      </c>
      <c r="N32" s="181">
        <v>25</v>
      </c>
      <c r="O32" s="181">
        <v>0</v>
      </c>
      <c r="P32" s="37">
        <f t="shared" si="2"/>
        <v>1</v>
      </c>
      <c r="Q32" s="183">
        <v>30</v>
      </c>
      <c r="R32" s="183">
        <v>0</v>
      </c>
      <c r="S32" s="52">
        <f t="shared" si="7"/>
        <v>1</v>
      </c>
      <c r="T32" s="69">
        <f t="shared" si="3"/>
        <v>1</v>
      </c>
      <c r="U32" s="69">
        <f t="shared" si="4"/>
        <v>1</v>
      </c>
      <c r="V32" s="69">
        <f t="shared" si="5"/>
        <v>1</v>
      </c>
      <c r="W32" s="69">
        <f t="shared" si="6"/>
        <v>1</v>
      </c>
      <c r="X32" s="4"/>
      <c r="Y32" s="4"/>
    </row>
    <row r="33" spans="1:26" ht="20.100000000000001" customHeight="1" thickBot="1" x14ac:dyDescent="0.25">
      <c r="A33" s="185">
        <v>28</v>
      </c>
      <c r="B33" s="274"/>
      <c r="C33" s="275"/>
      <c r="D33" s="275"/>
      <c r="E33" s="275"/>
      <c r="F33" s="276"/>
      <c r="G33" s="184">
        <v>4</v>
      </c>
      <c r="H33" s="176">
        <v>10</v>
      </c>
      <c r="I33" s="186">
        <v>0</v>
      </c>
      <c r="J33" s="33">
        <f t="shared" si="0"/>
        <v>1</v>
      </c>
      <c r="K33" s="179">
        <v>15</v>
      </c>
      <c r="L33" s="187">
        <v>0</v>
      </c>
      <c r="M33" s="34">
        <f t="shared" si="1"/>
        <v>1</v>
      </c>
      <c r="N33" s="181">
        <v>15</v>
      </c>
      <c r="O33" s="188">
        <v>0</v>
      </c>
      <c r="P33" s="37">
        <f t="shared" si="2"/>
        <v>1</v>
      </c>
      <c r="Q33" s="183">
        <v>15</v>
      </c>
      <c r="R33" s="189">
        <v>0</v>
      </c>
      <c r="S33" s="52">
        <f t="shared" si="7"/>
        <v>1</v>
      </c>
      <c r="T33" s="69">
        <f t="shared" si="3"/>
        <v>1</v>
      </c>
      <c r="U33" s="69">
        <f t="shared" si="4"/>
        <v>1</v>
      </c>
      <c r="V33" s="69">
        <f t="shared" si="5"/>
        <v>1</v>
      </c>
      <c r="W33" s="69">
        <f t="shared" si="6"/>
        <v>1</v>
      </c>
      <c r="X33" s="4"/>
      <c r="Y33" s="4"/>
    </row>
    <row r="34" spans="1:26" ht="20.100000000000001" customHeight="1" thickBot="1" x14ac:dyDescent="0.25">
      <c r="A34" s="12"/>
      <c r="B34" s="12"/>
      <c r="C34" s="128">
        <f>COUNTIF(($G$6:$G$33),1)</f>
        <v>7</v>
      </c>
      <c r="D34" s="128">
        <f>COUNTIF(($G$6:$G$33),2)</f>
        <v>7</v>
      </c>
      <c r="E34" s="128">
        <f>COUNTIF(($G$6:$G$33),3)</f>
        <v>7</v>
      </c>
      <c r="F34" s="128">
        <f>COUNTIF(($G$6:$G$33),4)</f>
        <v>7</v>
      </c>
      <c r="G34" s="125" t="s">
        <v>31</v>
      </c>
      <c r="H34" s="64">
        <f>SUM(H6:H33)</f>
        <v>595</v>
      </c>
      <c r="I34" s="64">
        <f>H34*T34</f>
        <v>595</v>
      </c>
      <c r="J34" s="65">
        <f>AVERAGE(J6:J33)</f>
        <v>1</v>
      </c>
      <c r="K34" s="49">
        <f>SUM(K6:K33)</f>
        <v>700</v>
      </c>
      <c r="L34" s="49">
        <f>K34*U34</f>
        <v>700</v>
      </c>
      <c r="M34" s="66">
        <f>AVERAGE(M6:M33)</f>
        <v>1</v>
      </c>
      <c r="N34" s="50">
        <f>SUM(N6:N33)</f>
        <v>910</v>
      </c>
      <c r="O34" s="50">
        <f>N34*V34</f>
        <v>910</v>
      </c>
      <c r="P34" s="67">
        <f>AVERAGE(P6:P33)</f>
        <v>1</v>
      </c>
      <c r="Q34" s="51">
        <f>SUM(Q6:Q33)</f>
        <v>1050</v>
      </c>
      <c r="R34" s="51">
        <f>Q34*W34</f>
        <v>1050</v>
      </c>
      <c r="S34" s="68">
        <f>AVERAGE(S6:S33)</f>
        <v>1</v>
      </c>
      <c r="T34" s="57">
        <f t="shared" ref="T34:W34" si="8">AVERAGE(T6:T33)</f>
        <v>1</v>
      </c>
      <c r="U34" s="57">
        <f t="shared" si="8"/>
        <v>1</v>
      </c>
      <c r="V34" s="57">
        <f t="shared" si="8"/>
        <v>1</v>
      </c>
      <c r="W34" s="57">
        <f t="shared" si="8"/>
        <v>1</v>
      </c>
      <c r="X34" s="15"/>
      <c r="Y34" s="15"/>
      <c r="Z34" s="12"/>
    </row>
    <row r="35" spans="1:26" ht="20.100000000000001" customHeight="1" x14ac:dyDescent="0.2">
      <c r="A35" s="12"/>
      <c r="B35" s="126" t="s">
        <v>56</v>
      </c>
      <c r="C35" s="126">
        <v>1</v>
      </c>
      <c r="D35" s="126">
        <v>2</v>
      </c>
      <c r="E35" s="126">
        <v>3</v>
      </c>
      <c r="F35" s="126">
        <v>4</v>
      </c>
      <c r="G35" s="127" t="s">
        <v>32</v>
      </c>
      <c r="H35" s="60">
        <f>H42*7+H43*7+H44*7+H45*7</f>
        <v>210</v>
      </c>
      <c r="I35" s="212" t="s">
        <v>40</v>
      </c>
      <c r="J35" s="214" t="s">
        <v>41</v>
      </c>
      <c r="K35" s="61">
        <f>K42*7+K43*7+K44*7+K45*7</f>
        <v>350</v>
      </c>
      <c r="L35" s="212" t="s">
        <v>40</v>
      </c>
      <c r="M35" s="214" t="s">
        <v>41</v>
      </c>
      <c r="N35" s="61">
        <f>N42*7+N43*7+N44*7+N45*7</f>
        <v>315</v>
      </c>
      <c r="O35" s="212" t="s">
        <v>40</v>
      </c>
      <c r="P35" s="214" t="s">
        <v>41</v>
      </c>
      <c r="Q35" s="61">
        <f>Q42*7+Q43*7+Q44*7+Q45*7</f>
        <v>350</v>
      </c>
      <c r="R35" s="212" t="s">
        <v>40</v>
      </c>
      <c r="S35" s="214" t="s">
        <v>41</v>
      </c>
      <c r="T35" s="15"/>
      <c r="U35" s="15"/>
      <c r="V35" s="15"/>
      <c r="W35" s="15"/>
      <c r="X35" s="15"/>
      <c r="Y35" s="15"/>
      <c r="Z35" s="12"/>
    </row>
    <row r="36" spans="1:26" ht="33.75" customHeight="1" thickBot="1" x14ac:dyDescent="0.25">
      <c r="A36" s="12"/>
      <c r="B36" s="12"/>
      <c r="C36" s="12"/>
      <c r="D36" s="12"/>
      <c r="E36" s="12"/>
      <c r="F36" s="12"/>
      <c r="G36" s="47" t="s">
        <v>33</v>
      </c>
      <c r="H36" s="62">
        <f>I42*7+I43*7+I44*7+I45*7</f>
        <v>595</v>
      </c>
      <c r="I36" s="213"/>
      <c r="J36" s="215"/>
      <c r="K36" s="63">
        <f>L42*7+L43*7+L44*7+L45*7</f>
        <v>700</v>
      </c>
      <c r="L36" s="213"/>
      <c r="M36" s="215"/>
      <c r="N36" s="63">
        <f>O42*7+O43*7+O44*7+O45*7</f>
        <v>910</v>
      </c>
      <c r="O36" s="213"/>
      <c r="P36" s="215"/>
      <c r="Q36" s="63">
        <f>R42*7+R43*7+R44*7+R45*7</f>
        <v>1050</v>
      </c>
      <c r="R36" s="213"/>
      <c r="S36" s="215"/>
      <c r="T36" s="15"/>
      <c r="U36" s="15"/>
      <c r="V36" s="15"/>
      <c r="W36" s="15"/>
      <c r="X36" s="15"/>
      <c r="Y36" s="15"/>
      <c r="Z36" s="12"/>
    </row>
    <row r="37" spans="1:26" ht="39.75" customHeight="1" thickBot="1" x14ac:dyDescent="0.25">
      <c r="A37" s="12"/>
      <c r="B37" s="12"/>
      <c r="C37" s="12"/>
      <c r="D37" s="12"/>
      <c r="E37" s="12"/>
      <c r="F37" s="12"/>
      <c r="G37" s="48" t="s">
        <v>34</v>
      </c>
      <c r="H37" s="71">
        <f>H34/H36</f>
        <v>1</v>
      </c>
      <c r="I37" s="72">
        <f>I34/H36</f>
        <v>1</v>
      </c>
      <c r="J37" s="73"/>
      <c r="K37" s="74">
        <f>K34/K36</f>
        <v>1</v>
      </c>
      <c r="L37" s="75">
        <f>L34/K36</f>
        <v>1</v>
      </c>
      <c r="M37" s="15"/>
      <c r="N37" s="76">
        <f>N34/N36</f>
        <v>1</v>
      </c>
      <c r="O37" s="77">
        <f>O34/N36</f>
        <v>1</v>
      </c>
      <c r="P37" s="15"/>
      <c r="Q37" s="68">
        <f>Q34/Q36</f>
        <v>1</v>
      </c>
      <c r="R37" s="68">
        <f>R34/Q36</f>
        <v>1</v>
      </c>
      <c r="S37" s="15"/>
      <c r="T37" s="15"/>
      <c r="U37" s="15"/>
      <c r="V37" s="15"/>
      <c r="W37" s="15"/>
      <c r="X37" s="15"/>
      <c r="Y37" s="15"/>
      <c r="Z37" s="12"/>
    </row>
    <row r="38" spans="1:26" ht="20.100000000000001" customHeight="1" x14ac:dyDescent="0.2">
      <c r="A38" s="12"/>
      <c r="B38" s="12"/>
      <c r="C38" s="12"/>
      <c r="D38" s="12"/>
      <c r="E38" s="12"/>
      <c r="F38" s="12"/>
      <c r="G38" s="24"/>
      <c r="H38" s="24"/>
      <c r="I38" s="24"/>
      <c r="J38" s="24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2"/>
    </row>
    <row r="39" spans="1:26" ht="20.100000000000001" customHeight="1" x14ac:dyDescent="0.2">
      <c r="A39" s="12"/>
      <c r="B39" s="12"/>
      <c r="C39" s="12"/>
      <c r="D39" s="12"/>
      <c r="E39" s="12"/>
      <c r="F39" s="24"/>
      <c r="G39" s="24"/>
      <c r="H39" s="24"/>
      <c r="I39" s="24"/>
      <c r="J39" s="24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2"/>
    </row>
    <row r="40" spans="1:26" ht="20.100000000000001" customHeight="1" x14ac:dyDescent="0.2">
      <c r="J40" s="70"/>
      <c r="T40" s="12"/>
      <c r="U40" s="12"/>
      <c r="V40" s="12"/>
      <c r="W40" s="12"/>
      <c r="X40" s="12"/>
      <c r="Y40" s="12"/>
    </row>
    <row r="41" spans="1:26" ht="38.25" customHeight="1" x14ac:dyDescent="0.2">
      <c r="D41" s="263"/>
      <c r="E41" s="264"/>
      <c r="F41" s="265"/>
      <c r="G41" s="6" t="s">
        <v>2</v>
      </c>
      <c r="H41" s="7" t="s">
        <v>68</v>
      </c>
      <c r="I41" s="18" t="s">
        <v>26</v>
      </c>
      <c r="J41" s="18" t="s">
        <v>30</v>
      </c>
      <c r="K41" s="6" t="s">
        <v>27</v>
      </c>
      <c r="L41" s="19" t="s">
        <v>26</v>
      </c>
      <c r="M41" s="19" t="s">
        <v>30</v>
      </c>
      <c r="N41" s="38" t="s">
        <v>28</v>
      </c>
      <c r="O41" s="39" t="s">
        <v>26</v>
      </c>
      <c r="P41" s="39" t="s">
        <v>30</v>
      </c>
      <c r="Q41" s="44" t="s">
        <v>29</v>
      </c>
      <c r="R41" s="45" t="s">
        <v>26</v>
      </c>
      <c r="S41" s="45" t="s">
        <v>30</v>
      </c>
      <c r="T41" s="266"/>
      <c r="U41" s="267"/>
      <c r="V41" s="267"/>
      <c r="W41" s="267"/>
      <c r="X41" s="267"/>
      <c r="Y41" s="267"/>
      <c r="Z41" s="268"/>
    </row>
    <row r="42" spans="1:26" x14ac:dyDescent="0.2">
      <c r="D42" s="8"/>
      <c r="E42" s="8"/>
      <c r="F42" s="13" t="s">
        <v>10</v>
      </c>
      <c r="G42" s="8" t="s">
        <v>42</v>
      </c>
      <c r="H42" s="14" t="s">
        <v>17</v>
      </c>
      <c r="I42" s="14" t="s">
        <v>16</v>
      </c>
      <c r="J42" s="14" t="s">
        <v>17</v>
      </c>
      <c r="K42" s="10" t="s">
        <v>17</v>
      </c>
      <c r="L42" s="10" t="s">
        <v>18</v>
      </c>
      <c r="M42" s="10" t="s">
        <v>16</v>
      </c>
      <c r="N42" s="40" t="s">
        <v>17</v>
      </c>
      <c r="O42" s="40" t="s">
        <v>18</v>
      </c>
      <c r="P42" s="40" t="s">
        <v>16</v>
      </c>
      <c r="Q42" s="46" t="s">
        <v>17</v>
      </c>
      <c r="R42" s="46" t="s">
        <v>18</v>
      </c>
      <c r="S42" s="46" t="s">
        <v>16</v>
      </c>
      <c r="T42" s="11"/>
      <c r="U42" s="11"/>
      <c r="V42" s="20"/>
      <c r="W42" s="20"/>
      <c r="X42" s="20"/>
      <c r="Y42" s="20"/>
      <c r="Z42" s="20"/>
    </row>
    <row r="43" spans="1:26" x14ac:dyDescent="0.2">
      <c r="D43" s="8"/>
      <c r="E43" s="8"/>
      <c r="F43" s="13" t="s">
        <v>9</v>
      </c>
      <c r="G43" s="79" t="s">
        <v>44</v>
      </c>
      <c r="H43" s="14" t="s">
        <v>17</v>
      </c>
      <c r="I43" s="14" t="s">
        <v>19</v>
      </c>
      <c r="J43" s="14" t="s">
        <v>18</v>
      </c>
      <c r="K43" s="10" t="s">
        <v>16</v>
      </c>
      <c r="L43" s="10" t="s">
        <v>20</v>
      </c>
      <c r="M43" s="10" t="s">
        <v>18</v>
      </c>
      <c r="N43" s="40" t="s">
        <v>16</v>
      </c>
      <c r="O43" s="40" t="s">
        <v>20</v>
      </c>
      <c r="P43" s="40" t="s">
        <v>18</v>
      </c>
      <c r="Q43" s="46" t="s">
        <v>16</v>
      </c>
      <c r="R43" s="46" t="s">
        <v>21</v>
      </c>
      <c r="S43" s="46" t="s">
        <v>19</v>
      </c>
      <c r="T43" s="21"/>
      <c r="U43" s="21"/>
      <c r="V43" s="22"/>
      <c r="W43" s="22"/>
      <c r="X43" s="22"/>
      <c r="Y43" s="22"/>
      <c r="Z43" s="22"/>
    </row>
    <row r="44" spans="1:26" x14ac:dyDescent="0.2">
      <c r="D44" s="8"/>
      <c r="E44" s="8"/>
      <c r="F44" s="13" t="s">
        <v>8</v>
      </c>
      <c r="G44" s="8" t="s">
        <v>43</v>
      </c>
      <c r="H44" s="14" t="s">
        <v>16</v>
      </c>
      <c r="I44" s="14" t="s">
        <v>20</v>
      </c>
      <c r="J44" s="14" t="s">
        <v>18</v>
      </c>
      <c r="K44" s="10" t="s">
        <v>18</v>
      </c>
      <c r="L44" s="10" t="s">
        <v>20</v>
      </c>
      <c r="M44" s="10" t="s">
        <v>16</v>
      </c>
      <c r="N44" s="40" t="s">
        <v>18</v>
      </c>
      <c r="O44" s="40" t="s">
        <v>22</v>
      </c>
      <c r="P44" s="40" t="s">
        <v>20</v>
      </c>
      <c r="Q44" s="46" t="s">
        <v>18</v>
      </c>
      <c r="R44" s="46" t="s">
        <v>24</v>
      </c>
      <c r="S44" s="46" t="s">
        <v>21</v>
      </c>
      <c r="T44" s="11"/>
      <c r="U44" s="11"/>
      <c r="V44" s="16"/>
      <c r="W44" s="16"/>
      <c r="X44" s="16"/>
      <c r="Y44" s="16"/>
      <c r="Z44" s="16"/>
    </row>
    <row r="45" spans="1:26" x14ac:dyDescent="0.2">
      <c r="D45" s="8"/>
      <c r="E45" s="8"/>
      <c r="F45" s="13" t="s">
        <v>7</v>
      </c>
      <c r="G45" s="80" t="s">
        <v>45</v>
      </c>
      <c r="H45" s="14" t="s">
        <v>16</v>
      </c>
      <c r="I45" s="14" t="s">
        <v>21</v>
      </c>
      <c r="J45" s="14" t="s">
        <v>19</v>
      </c>
      <c r="K45" s="10" t="s">
        <v>19</v>
      </c>
      <c r="L45" s="10" t="s">
        <v>67</v>
      </c>
      <c r="M45" s="10" t="s">
        <v>18</v>
      </c>
      <c r="N45" s="40" t="s">
        <v>18</v>
      </c>
      <c r="O45" s="40" t="s">
        <v>23</v>
      </c>
      <c r="P45" s="40" t="s">
        <v>67</v>
      </c>
      <c r="Q45" s="46" t="s">
        <v>19</v>
      </c>
      <c r="R45" s="46" t="s">
        <v>25</v>
      </c>
      <c r="S45" s="46" t="s">
        <v>22</v>
      </c>
      <c r="T45" s="11"/>
      <c r="U45" s="11"/>
      <c r="V45" s="16"/>
      <c r="W45" s="16"/>
      <c r="X45" s="16"/>
      <c r="Y45" s="16"/>
      <c r="Z45" s="16"/>
    </row>
  </sheetData>
  <sheetProtection algorithmName="SHA-512" hashValue="44yE9Nw9Aq4HVHK/EKNJbd2yt9cFLSsS3qf3MuFydaw2dVu94FMrQpkYUzk7hsZ5H4VLd96EiGFOwE9Clsk6yw==" saltValue="Uu9toOImFmMcLK4afBNMsA==" spinCount="100000" sheet="1" objects="1" scenarios="1" selectLockedCells="1"/>
  <mergeCells count="44">
    <mergeCell ref="B31:F31"/>
    <mergeCell ref="B32:F32"/>
    <mergeCell ref="B33:F33"/>
    <mergeCell ref="B25:F25"/>
    <mergeCell ref="B26:F26"/>
    <mergeCell ref="B27:F27"/>
    <mergeCell ref="B28:F28"/>
    <mergeCell ref="B29:F29"/>
    <mergeCell ref="B21:F21"/>
    <mergeCell ref="B22:F22"/>
    <mergeCell ref="B23:F23"/>
    <mergeCell ref="B24:F24"/>
    <mergeCell ref="B30:F30"/>
    <mergeCell ref="B16:F16"/>
    <mergeCell ref="B17:F17"/>
    <mergeCell ref="B18:F18"/>
    <mergeCell ref="B19:F19"/>
    <mergeCell ref="B20:F20"/>
    <mergeCell ref="B11:F11"/>
    <mergeCell ref="B12:F12"/>
    <mergeCell ref="B13:F13"/>
    <mergeCell ref="B14:F14"/>
    <mergeCell ref="B15:F15"/>
    <mergeCell ref="B6:F6"/>
    <mergeCell ref="B7:F7"/>
    <mergeCell ref="B8:F8"/>
    <mergeCell ref="B9:F9"/>
    <mergeCell ref="B10:F10"/>
    <mergeCell ref="D41:F41"/>
    <mergeCell ref="T41:Z41"/>
    <mergeCell ref="H4:J4"/>
    <mergeCell ref="K4:M4"/>
    <mergeCell ref="N4:P4"/>
    <mergeCell ref="Q4:S4"/>
    <mergeCell ref="T4:W4"/>
    <mergeCell ref="I35:I36"/>
    <mergeCell ref="L35:L36"/>
    <mergeCell ref="O35:O36"/>
    <mergeCell ref="R35:R36"/>
    <mergeCell ref="J35:J36"/>
    <mergeCell ref="M35:M36"/>
    <mergeCell ref="P35:P36"/>
    <mergeCell ref="S35:S36"/>
    <mergeCell ref="B5:F5"/>
  </mergeCells>
  <phoneticPr fontId="9" type="noConversion"/>
  <conditionalFormatting sqref="C34:F34">
    <cfRule type="colorScale" priority="1">
      <colorScale>
        <cfvo type="num" val="6.99"/>
        <cfvo type="num" val="7"/>
        <cfvo type="num" val="7.01"/>
        <color rgb="FFFF0000"/>
        <color rgb="FF92D050"/>
        <color rgb="FFFF0000"/>
      </colorScale>
    </cfRule>
  </conditionalFormatting>
  <conditionalFormatting sqref="H37:I37 K37:L37 N37:O37 Q37:R37 J6:J34 M6:M34 P6:P34 S6:S34">
    <cfRule type="dataBar" priority="30">
      <dataBar>
        <cfvo type="num" val="0"/>
        <cfvo type="num" val="1"/>
        <color rgb="FF92D050"/>
      </dataBar>
    </cfRule>
  </conditionalFormatting>
  <conditionalFormatting sqref="J6:J34 M6:M34 P6:P34 S6:S34 H37:I37 K37:L37 N37:O37 Q37:R37">
    <cfRule type="cellIs" dxfId="1" priority="2" stopIfTrue="1" operator="between">
      <formula>-0.001</formula>
      <formula>-1</formula>
    </cfRule>
    <cfRule type="cellIs" dxfId="0" priority="29" stopIfTrue="1" operator="between">
      <formula>1.001</formula>
      <formula>100</formula>
    </cfRule>
  </conditionalFormatting>
  <pageMargins left="0.25" right="0.25" top="0.75" bottom="0.75" header="0.3" footer="0.3"/>
  <pageSetup paperSize="9" scale="64" orientation="landscape"/>
  <headerFooter alignWithMargins="0">
    <oddHeader>&amp;C&amp;F&amp;R&amp;D  &amp;T
Seite &amp;P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Ergebnisvergleich 28</vt:lpstr>
      <vt:lpstr>DBSV WA Feldrunde 24</vt:lpstr>
      <vt:lpstr>DBSV Tierbildrunde 28</vt:lpstr>
      <vt:lpstr>'DBSV Tierbildrunde 28'!Druckbereich</vt:lpstr>
      <vt:lpstr>'DBSV WA Feldrunde 24'!Druckbereich</vt:lpstr>
      <vt:lpstr>'Ergebnisvergleich 28'!Druckbereich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hlitze</dc:creator>
  <cp:lastModifiedBy>Andrea Kern</cp:lastModifiedBy>
  <cp:lastPrinted>2024-02-12T10:30:05Z</cp:lastPrinted>
  <dcterms:created xsi:type="dcterms:W3CDTF">2011-07-16T10:24:51Z</dcterms:created>
  <dcterms:modified xsi:type="dcterms:W3CDTF">2025-05-09T09:53:13Z</dcterms:modified>
</cp:coreProperties>
</file>