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drea\Desktop\Schulung WKO 22 und 23\KR Ordnung\"/>
    </mc:Choice>
  </mc:AlternateContent>
  <xr:revisionPtr revIDLastSave="0" documentId="8_{48214D81-CEA3-45A5-9796-079DCF8DDA14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Ergebnisvergleich 24 28" sheetId="4" r:id="rId1"/>
    <sheet name="DBSV Feldrunde 24" sheetId="3" r:id="rId2"/>
    <sheet name="DBSV Waldrunde 28" sheetId="2" r:id="rId3"/>
  </sheets>
  <definedNames>
    <definedName name="_xlnm.Print_Area" localSheetId="1">'DBSV Feldrunde 24'!$A$1:$Z$36</definedName>
    <definedName name="_xlnm.Print_Area" localSheetId="2">'DBSV Waldrunde 28'!$A$1:$W$38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5" i="3" l="1"/>
  <c r="M58" i="3"/>
  <c r="M59" i="3"/>
  <c r="L59" i="3"/>
  <c r="K35" i="3"/>
  <c r="K34" i="3"/>
  <c r="Q36" i="2"/>
  <c r="N36" i="2"/>
  <c r="K36" i="2"/>
  <c r="H36" i="2"/>
  <c r="R3" i="2" l="1"/>
  <c r="U2" i="3"/>
  <c r="E8" i="3" l="1"/>
  <c r="E9" i="3"/>
  <c r="G8" i="3"/>
  <c r="H8" i="3"/>
  <c r="I8" i="3"/>
  <c r="J8" i="3"/>
  <c r="W8" i="3"/>
  <c r="F22" i="3"/>
  <c r="E22" i="3"/>
  <c r="E7" i="3"/>
  <c r="F7" i="3"/>
  <c r="G7" i="3"/>
  <c r="H7" i="3"/>
  <c r="I7" i="3"/>
  <c r="J7" i="3"/>
  <c r="F8" i="3"/>
  <c r="S8" i="3" s="1"/>
  <c r="F9" i="3"/>
  <c r="G9" i="3"/>
  <c r="H9" i="3"/>
  <c r="I9" i="3"/>
  <c r="J9" i="3"/>
  <c r="E10" i="3"/>
  <c r="F10" i="3"/>
  <c r="G10" i="3"/>
  <c r="H10" i="3"/>
  <c r="I10" i="3"/>
  <c r="J10" i="3"/>
  <c r="E11" i="3"/>
  <c r="F11" i="3"/>
  <c r="G11" i="3"/>
  <c r="H11" i="3"/>
  <c r="I11" i="3"/>
  <c r="J11" i="3"/>
  <c r="E12" i="3"/>
  <c r="F12" i="3"/>
  <c r="G12" i="3"/>
  <c r="H12" i="3"/>
  <c r="I12" i="3"/>
  <c r="J12" i="3"/>
  <c r="E13" i="3"/>
  <c r="F13" i="3"/>
  <c r="G13" i="3"/>
  <c r="P13" i="3" s="1"/>
  <c r="H13" i="3"/>
  <c r="I13" i="3"/>
  <c r="J13" i="3"/>
  <c r="E14" i="3"/>
  <c r="F14" i="3"/>
  <c r="G14" i="3"/>
  <c r="H14" i="3"/>
  <c r="I14" i="3"/>
  <c r="J14" i="3"/>
  <c r="E15" i="3"/>
  <c r="F15" i="3"/>
  <c r="G15" i="3"/>
  <c r="H15" i="3"/>
  <c r="I15" i="3"/>
  <c r="J15" i="3"/>
  <c r="E16" i="3"/>
  <c r="F16" i="3"/>
  <c r="G16" i="3"/>
  <c r="V16" i="3" s="1"/>
  <c r="H16" i="3"/>
  <c r="I16" i="3"/>
  <c r="J16" i="3"/>
  <c r="E17" i="3"/>
  <c r="F17" i="3"/>
  <c r="G17" i="3"/>
  <c r="H17" i="3"/>
  <c r="I17" i="3"/>
  <c r="J17" i="3"/>
  <c r="E18" i="3"/>
  <c r="F18" i="3"/>
  <c r="G18" i="3"/>
  <c r="S18" i="3" s="1"/>
  <c r="G6" i="3"/>
  <c r="G19" i="3"/>
  <c r="G20" i="3"/>
  <c r="G21" i="3"/>
  <c r="G22" i="3"/>
  <c r="S22" i="3" s="1"/>
  <c r="G23" i="3"/>
  <c r="S23" i="3" s="1"/>
  <c r="G24" i="3"/>
  <c r="G25" i="3"/>
  <c r="G26" i="3"/>
  <c r="G27" i="3"/>
  <c r="G28" i="3"/>
  <c r="G29" i="3"/>
  <c r="H18" i="3"/>
  <c r="I18" i="3"/>
  <c r="J18" i="3"/>
  <c r="E19" i="3"/>
  <c r="F19" i="3"/>
  <c r="H19" i="3"/>
  <c r="I19" i="3"/>
  <c r="J19" i="3"/>
  <c r="E20" i="3"/>
  <c r="F20" i="3"/>
  <c r="H20" i="3"/>
  <c r="I20" i="3"/>
  <c r="J20" i="3"/>
  <c r="E21" i="3"/>
  <c r="F21" i="3"/>
  <c r="H21" i="3"/>
  <c r="I21" i="3"/>
  <c r="J21" i="3"/>
  <c r="H22" i="3"/>
  <c r="I22" i="3"/>
  <c r="J22" i="3"/>
  <c r="E23" i="3"/>
  <c r="F23" i="3"/>
  <c r="H23" i="3"/>
  <c r="I23" i="3"/>
  <c r="J23" i="3"/>
  <c r="E24" i="3"/>
  <c r="F24" i="3"/>
  <c r="H24" i="3"/>
  <c r="I24" i="3"/>
  <c r="J24" i="3"/>
  <c r="E25" i="3"/>
  <c r="F25" i="3"/>
  <c r="H25" i="3"/>
  <c r="I25" i="3"/>
  <c r="J25" i="3"/>
  <c r="E26" i="3"/>
  <c r="F26" i="3"/>
  <c r="H26" i="3"/>
  <c r="I26" i="3"/>
  <c r="J26" i="3"/>
  <c r="E27" i="3"/>
  <c r="F27" i="3"/>
  <c r="H27" i="3"/>
  <c r="I27" i="3"/>
  <c r="J27" i="3"/>
  <c r="E28" i="3"/>
  <c r="F28" i="3"/>
  <c r="H28" i="3"/>
  <c r="I28" i="3"/>
  <c r="S28" i="3" s="1"/>
  <c r="J28" i="3"/>
  <c r="E29" i="3"/>
  <c r="F29" i="3"/>
  <c r="H29" i="3"/>
  <c r="I29" i="3"/>
  <c r="J29" i="3"/>
  <c r="J6" i="3"/>
  <c r="I6" i="3"/>
  <c r="H6" i="3"/>
  <c r="F6" i="3"/>
  <c r="E6" i="3"/>
  <c r="W12" i="2"/>
  <c r="S12" i="2"/>
  <c r="W15" i="2"/>
  <c r="S15" i="2"/>
  <c r="W16" i="2"/>
  <c r="S16" i="2" s="1"/>
  <c r="W17" i="2"/>
  <c r="S17" i="2" s="1"/>
  <c r="W29" i="2"/>
  <c r="S29" i="2" s="1"/>
  <c r="W30" i="2"/>
  <c r="S30" i="2" s="1"/>
  <c r="S38" i="2" s="1"/>
  <c r="O15" i="4" s="1"/>
  <c r="W31" i="2"/>
  <c r="S31" i="2" s="1"/>
  <c r="W33" i="2"/>
  <c r="S33" i="2"/>
  <c r="W7" i="2"/>
  <c r="S7" i="2" s="1"/>
  <c r="W6" i="2"/>
  <c r="S6" i="2" s="1"/>
  <c r="V12" i="2"/>
  <c r="P12" i="2" s="1"/>
  <c r="V15" i="2"/>
  <c r="P15" i="2" s="1"/>
  <c r="V16" i="2"/>
  <c r="P16" i="2"/>
  <c r="V17" i="2"/>
  <c r="P17" i="2" s="1"/>
  <c r="V26" i="2"/>
  <c r="P26" i="2" s="1"/>
  <c r="V29" i="2"/>
  <c r="P29" i="2" s="1"/>
  <c r="V30" i="2"/>
  <c r="P30" i="2" s="1"/>
  <c r="P38" i="2" s="1"/>
  <c r="L15" i="4" s="1"/>
  <c r="V31" i="2"/>
  <c r="P31" i="2" s="1"/>
  <c r="V33" i="2"/>
  <c r="P33" i="2" s="1"/>
  <c r="V6" i="2"/>
  <c r="P6" i="2"/>
  <c r="U12" i="2"/>
  <c r="M12" i="2" s="1"/>
  <c r="U15" i="2"/>
  <c r="M15" i="2" s="1"/>
  <c r="U16" i="2"/>
  <c r="M16" i="2"/>
  <c r="U17" i="2"/>
  <c r="M17" i="2"/>
  <c r="U26" i="2"/>
  <c r="M26" i="2"/>
  <c r="U29" i="2"/>
  <c r="M29" i="2" s="1"/>
  <c r="U30" i="2"/>
  <c r="M30" i="2" s="1"/>
  <c r="M38" i="2" s="1"/>
  <c r="I15" i="4" s="1"/>
  <c r="U31" i="2"/>
  <c r="M31" i="2"/>
  <c r="U33" i="2"/>
  <c r="M33" i="2"/>
  <c r="U6" i="2"/>
  <c r="M6" i="2" s="1"/>
  <c r="T29" i="2"/>
  <c r="J29" i="2" s="1"/>
  <c r="T30" i="2"/>
  <c r="J30" i="2" s="1"/>
  <c r="T31" i="2"/>
  <c r="J31" i="2"/>
  <c r="T33" i="2"/>
  <c r="J33" i="2" s="1"/>
  <c r="T7" i="2"/>
  <c r="J7" i="2" s="1"/>
  <c r="T12" i="2"/>
  <c r="J12" i="2"/>
  <c r="T15" i="2"/>
  <c r="J15" i="2" s="1"/>
  <c r="T16" i="2"/>
  <c r="J16" i="2" s="1"/>
  <c r="T17" i="2"/>
  <c r="J17" i="2"/>
  <c r="T6" i="2"/>
  <c r="J6" i="2" s="1"/>
  <c r="T26" i="2"/>
  <c r="J26" i="2" s="1"/>
  <c r="W26" i="2"/>
  <c r="S26" i="2" s="1"/>
  <c r="E1" i="3"/>
  <c r="C1" i="2"/>
  <c r="S3" i="2"/>
  <c r="V2" i="3"/>
  <c r="O3" i="4"/>
  <c r="U7" i="2"/>
  <c r="M7" i="2" s="1"/>
  <c r="V7" i="2"/>
  <c r="P7" i="2" s="1"/>
  <c r="T8" i="2"/>
  <c r="U8" i="2"/>
  <c r="M8" i="2" s="1"/>
  <c r="V8" i="2"/>
  <c r="P8" i="2" s="1"/>
  <c r="W8" i="2"/>
  <c r="S8" i="2" s="1"/>
  <c r="T9" i="2"/>
  <c r="J9" i="2" s="1"/>
  <c r="U9" i="2"/>
  <c r="M9" i="2" s="1"/>
  <c r="V9" i="2"/>
  <c r="P9" i="2" s="1"/>
  <c r="W9" i="2"/>
  <c r="S9" i="2" s="1"/>
  <c r="T10" i="2"/>
  <c r="J10" i="2" s="1"/>
  <c r="U10" i="2"/>
  <c r="M10" i="2" s="1"/>
  <c r="V10" i="2"/>
  <c r="P10" i="2" s="1"/>
  <c r="W10" i="2"/>
  <c r="S10" i="2" s="1"/>
  <c r="T11" i="2"/>
  <c r="J11" i="2" s="1"/>
  <c r="U11" i="2"/>
  <c r="M11" i="2" s="1"/>
  <c r="V11" i="2"/>
  <c r="P11" i="2" s="1"/>
  <c r="W11" i="2"/>
  <c r="S11" i="2" s="1"/>
  <c r="T13" i="2"/>
  <c r="J13" i="2" s="1"/>
  <c r="U13" i="2"/>
  <c r="M13" i="2" s="1"/>
  <c r="V13" i="2"/>
  <c r="P13" i="2" s="1"/>
  <c r="W13" i="2"/>
  <c r="S13" i="2" s="1"/>
  <c r="T14" i="2"/>
  <c r="J14" i="2" s="1"/>
  <c r="U14" i="2"/>
  <c r="M14" i="2" s="1"/>
  <c r="V14" i="2"/>
  <c r="P14" i="2" s="1"/>
  <c r="W14" i="2"/>
  <c r="S14" i="2" s="1"/>
  <c r="T18" i="2"/>
  <c r="J18" i="2" s="1"/>
  <c r="U18" i="2"/>
  <c r="M18" i="2" s="1"/>
  <c r="V18" i="2"/>
  <c r="P18" i="2" s="1"/>
  <c r="W18" i="2"/>
  <c r="S18" i="2" s="1"/>
  <c r="T19" i="2"/>
  <c r="J19" i="2" s="1"/>
  <c r="U19" i="2"/>
  <c r="M19" i="2" s="1"/>
  <c r="V19" i="2"/>
  <c r="P19" i="2" s="1"/>
  <c r="W19" i="2"/>
  <c r="S19" i="2" s="1"/>
  <c r="T20" i="2"/>
  <c r="J20" i="2" s="1"/>
  <c r="U20" i="2"/>
  <c r="M20" i="2" s="1"/>
  <c r="V20" i="2"/>
  <c r="P20" i="2" s="1"/>
  <c r="W20" i="2"/>
  <c r="S20" i="2" s="1"/>
  <c r="T21" i="2"/>
  <c r="U21" i="2"/>
  <c r="V21" i="2"/>
  <c r="P21" i="2" s="1"/>
  <c r="W21" i="2"/>
  <c r="T22" i="2"/>
  <c r="J22" i="2" s="1"/>
  <c r="U22" i="2"/>
  <c r="M22" i="2" s="1"/>
  <c r="V22" i="2"/>
  <c r="P22" i="2" s="1"/>
  <c r="W22" i="2"/>
  <c r="S22" i="2" s="1"/>
  <c r="T23" i="2"/>
  <c r="J23" i="2" s="1"/>
  <c r="U23" i="2"/>
  <c r="M23" i="2" s="1"/>
  <c r="V23" i="2"/>
  <c r="P23" i="2" s="1"/>
  <c r="W23" i="2"/>
  <c r="S23" i="2" s="1"/>
  <c r="T24" i="2"/>
  <c r="U24" i="2"/>
  <c r="V24" i="2"/>
  <c r="W24" i="2"/>
  <c r="T25" i="2"/>
  <c r="J25" i="2" s="1"/>
  <c r="U25" i="2"/>
  <c r="M25" i="2" s="1"/>
  <c r="V25" i="2"/>
  <c r="P25" i="2" s="1"/>
  <c r="W25" i="2"/>
  <c r="S25" i="2" s="1"/>
  <c r="T27" i="2"/>
  <c r="J27" i="2" s="1"/>
  <c r="U27" i="2"/>
  <c r="M27" i="2" s="1"/>
  <c r="V27" i="2"/>
  <c r="P27" i="2" s="1"/>
  <c r="W27" i="2"/>
  <c r="S27" i="2" s="1"/>
  <c r="T28" i="2"/>
  <c r="J28" i="2" s="1"/>
  <c r="U28" i="2"/>
  <c r="M28" i="2" s="1"/>
  <c r="V28" i="2"/>
  <c r="P28" i="2" s="1"/>
  <c r="W28" i="2"/>
  <c r="S28" i="2" s="1"/>
  <c r="T32" i="2"/>
  <c r="J32" i="2" s="1"/>
  <c r="U32" i="2"/>
  <c r="M32" i="2" s="1"/>
  <c r="V32" i="2"/>
  <c r="P32" i="2" s="1"/>
  <c r="W32" i="2"/>
  <c r="S32" i="2" s="1"/>
  <c r="W7" i="3"/>
  <c r="X7" i="3"/>
  <c r="P42" i="3"/>
  <c r="Y7" i="3"/>
  <c r="Z7" i="3"/>
  <c r="X8" i="3"/>
  <c r="Y8" i="3"/>
  <c r="Z8" i="3"/>
  <c r="W9" i="3"/>
  <c r="X9" i="3"/>
  <c r="P43" i="3"/>
  <c r="Y9" i="3"/>
  <c r="Z9" i="3"/>
  <c r="W10" i="3"/>
  <c r="X10" i="3"/>
  <c r="Y10" i="3"/>
  <c r="Z10" i="3"/>
  <c r="W11" i="3"/>
  <c r="M44" i="3"/>
  <c r="X11" i="3"/>
  <c r="P44" i="3"/>
  <c r="Y11" i="3"/>
  <c r="Z11" i="3"/>
  <c r="W12" i="3"/>
  <c r="X12" i="3"/>
  <c r="P12" i="3"/>
  <c r="Y12" i="3"/>
  <c r="S12" i="3" s="1"/>
  <c r="Z12" i="3"/>
  <c r="W13" i="3"/>
  <c r="X13" i="3"/>
  <c r="P41" i="3"/>
  <c r="Y13" i="3"/>
  <c r="Z13" i="3"/>
  <c r="W14" i="3"/>
  <c r="X14" i="3"/>
  <c r="Y14" i="3"/>
  <c r="Z14" i="3"/>
  <c r="W15" i="3"/>
  <c r="X15" i="3"/>
  <c r="Y15" i="3"/>
  <c r="Z15" i="3"/>
  <c r="W16" i="3"/>
  <c r="X16" i="3"/>
  <c r="P16" i="3" s="1"/>
  <c r="Y16" i="3"/>
  <c r="Z16" i="3"/>
  <c r="W17" i="3"/>
  <c r="X17" i="3"/>
  <c r="Y17" i="3"/>
  <c r="Z17" i="3"/>
  <c r="W18" i="3"/>
  <c r="X18" i="3"/>
  <c r="Y18" i="3"/>
  <c r="Z18" i="3"/>
  <c r="W19" i="3"/>
  <c r="X19" i="3"/>
  <c r="Y19" i="3"/>
  <c r="Z19" i="3"/>
  <c r="W20" i="3"/>
  <c r="X20" i="3"/>
  <c r="P20" i="3" s="1"/>
  <c r="Y20" i="3"/>
  <c r="Z20" i="3"/>
  <c r="W21" i="3"/>
  <c r="X21" i="3"/>
  <c r="Y21" i="3"/>
  <c r="Z21" i="3"/>
  <c r="W22" i="3"/>
  <c r="X22" i="3"/>
  <c r="Y22" i="3"/>
  <c r="Z22" i="3"/>
  <c r="W23" i="3"/>
  <c r="X23" i="3"/>
  <c r="Y23" i="3"/>
  <c r="Z23" i="3"/>
  <c r="W24" i="3"/>
  <c r="X24" i="3"/>
  <c r="Y24" i="3"/>
  <c r="Z24" i="3"/>
  <c r="W25" i="3"/>
  <c r="X25" i="3"/>
  <c r="Y25" i="3"/>
  <c r="Z25" i="3"/>
  <c r="W26" i="3"/>
  <c r="X26" i="3"/>
  <c r="Y26" i="3"/>
  <c r="Z26" i="3"/>
  <c r="V26" i="3" s="1"/>
  <c r="W27" i="3"/>
  <c r="X27" i="3"/>
  <c r="Y27" i="3"/>
  <c r="Z27" i="3"/>
  <c r="W28" i="3"/>
  <c r="X28" i="3"/>
  <c r="Y28" i="3"/>
  <c r="Z28" i="3"/>
  <c r="W29" i="3"/>
  <c r="X29" i="3"/>
  <c r="Y29" i="3"/>
  <c r="Z29" i="3"/>
  <c r="Z6" i="3"/>
  <c r="Z33" i="3" s="1"/>
  <c r="Y6" i="3"/>
  <c r="Y33" i="3" s="1"/>
  <c r="X6" i="3"/>
  <c r="W6" i="3"/>
  <c r="M8" i="4"/>
  <c r="T34" i="3"/>
  <c r="M7" i="4"/>
  <c r="Q35" i="3"/>
  <c r="J8" i="4" s="1"/>
  <c r="Q34" i="3"/>
  <c r="J7" i="4" s="1"/>
  <c r="N35" i="3"/>
  <c r="G8" i="4" s="1"/>
  <c r="N34" i="3"/>
  <c r="G7" i="4" s="1"/>
  <c r="D7" i="4"/>
  <c r="D8" i="4"/>
  <c r="V42" i="3"/>
  <c r="V43" i="3"/>
  <c r="V44" i="3"/>
  <c r="V41" i="3"/>
  <c r="S42" i="3"/>
  <c r="S43" i="3"/>
  <c r="S44" i="3"/>
  <c r="S41" i="3"/>
  <c r="M42" i="3"/>
  <c r="M43" i="3"/>
  <c r="M41" i="3"/>
  <c r="P26" i="3"/>
  <c r="S26" i="3"/>
  <c r="Q37" i="2"/>
  <c r="M14" i="4" s="1"/>
  <c r="N37" i="2"/>
  <c r="K37" i="2"/>
  <c r="G14" i="4" s="1"/>
  <c r="H37" i="2"/>
  <c r="Q35" i="2"/>
  <c r="M13" i="4" s="1"/>
  <c r="N35" i="2"/>
  <c r="J13" i="4" s="1"/>
  <c r="K35" i="2"/>
  <c r="G13" i="4" s="1"/>
  <c r="H35" i="2"/>
  <c r="D13" i="4" s="1"/>
  <c r="Q34" i="2"/>
  <c r="M12" i="4" s="1"/>
  <c r="N34" i="2"/>
  <c r="J12" i="4" s="1"/>
  <c r="K34" i="2"/>
  <c r="H34" i="2"/>
  <c r="D12" i="4" s="1"/>
  <c r="S19" i="3" l="1"/>
  <c r="V14" i="3"/>
  <c r="P8" i="3"/>
  <c r="V8" i="3"/>
  <c r="V6" i="3"/>
  <c r="P22" i="3"/>
  <c r="V22" i="3"/>
  <c r="S29" i="3"/>
  <c r="P29" i="3"/>
  <c r="P27" i="3"/>
  <c r="P18" i="3"/>
  <c r="S16" i="3"/>
  <c r="S13" i="3"/>
  <c r="M10" i="3"/>
  <c r="V10" i="3"/>
  <c r="S10" i="3"/>
  <c r="V12" i="3"/>
  <c r="W34" i="2"/>
  <c r="R34" i="2" s="1"/>
  <c r="M21" i="2"/>
  <c r="J21" i="2"/>
  <c r="S21" i="2"/>
  <c r="Q38" i="2"/>
  <c r="M15" i="4" s="1"/>
  <c r="K38" i="2"/>
  <c r="G15" i="4" s="1"/>
  <c r="Y32" i="3"/>
  <c r="N31" i="3"/>
  <c r="T31" i="3"/>
  <c r="Q31" i="3"/>
  <c r="M29" i="3"/>
  <c r="M19" i="3"/>
  <c r="M17" i="3"/>
  <c r="M13" i="3"/>
  <c r="M24" i="3"/>
  <c r="S11" i="3"/>
  <c r="M27" i="3"/>
  <c r="M18" i="3"/>
  <c r="M14" i="3"/>
  <c r="M20" i="3"/>
  <c r="M25" i="3"/>
  <c r="M15" i="3"/>
  <c r="M11" i="3"/>
  <c r="H33" i="3"/>
  <c r="V28" i="3"/>
  <c r="W32" i="3"/>
  <c r="M28" i="3"/>
  <c r="P14" i="3"/>
  <c r="W31" i="3"/>
  <c r="W33" i="3"/>
  <c r="Z32" i="3"/>
  <c r="E33" i="3"/>
  <c r="M23" i="3"/>
  <c r="M21" i="3"/>
  <c r="M16" i="3"/>
  <c r="M12" i="3"/>
  <c r="M7" i="3"/>
  <c r="M9" i="3"/>
  <c r="V29" i="3"/>
  <c r="V13" i="3"/>
  <c r="V18" i="3"/>
  <c r="T32" i="3"/>
  <c r="K32" i="3"/>
  <c r="M6" i="3"/>
  <c r="N32" i="3"/>
  <c r="Q32" i="3"/>
  <c r="R32" i="3" s="1"/>
  <c r="M26" i="3"/>
  <c r="M22" i="3"/>
  <c r="M8" i="3"/>
  <c r="D14" i="4"/>
  <c r="H38" i="2"/>
  <c r="D15" i="4" s="1"/>
  <c r="P28" i="3"/>
  <c r="V20" i="3"/>
  <c r="G33" i="3"/>
  <c r="S20" i="3"/>
  <c r="V17" i="3"/>
  <c r="S17" i="3"/>
  <c r="P15" i="3"/>
  <c r="S15" i="3"/>
  <c r="V15" i="3"/>
  <c r="S9" i="3"/>
  <c r="S14" i="3"/>
  <c r="V9" i="3"/>
  <c r="P17" i="3"/>
  <c r="P6" i="3"/>
  <c r="I33" i="3"/>
  <c r="S6" i="3"/>
  <c r="V27" i="3"/>
  <c r="S27" i="3"/>
  <c r="V25" i="3"/>
  <c r="P25" i="3"/>
  <c r="S25" i="3"/>
  <c r="P23" i="3"/>
  <c r="V23" i="3"/>
  <c r="V21" i="3"/>
  <c r="P21" i="3"/>
  <c r="S21" i="3"/>
  <c r="V19" i="3"/>
  <c r="P19" i="3"/>
  <c r="J24" i="2"/>
  <c r="J38" i="2" s="1"/>
  <c r="F15" i="4" s="1"/>
  <c r="P24" i="2"/>
  <c r="P34" i="2" s="1"/>
  <c r="L12" i="4" s="1"/>
  <c r="E34" i="2"/>
  <c r="D34" i="2"/>
  <c r="M24" i="2"/>
  <c r="M34" i="2" s="1"/>
  <c r="I12" i="4" s="1"/>
  <c r="S24" i="2"/>
  <c r="S34" i="2" s="1"/>
  <c r="O12" i="4" s="1"/>
  <c r="C34" i="2"/>
  <c r="P11" i="3"/>
  <c r="V11" i="3"/>
  <c r="J33" i="3"/>
  <c r="V7" i="3"/>
  <c r="P7" i="3"/>
  <c r="X31" i="3"/>
  <c r="K31" i="3"/>
  <c r="Y31" i="3"/>
  <c r="U34" i="2"/>
  <c r="L34" i="2" s="1"/>
  <c r="J14" i="4"/>
  <c r="N38" i="2"/>
  <c r="J15" i="4" s="1"/>
  <c r="F34" i="2"/>
  <c r="J8" i="2"/>
  <c r="T34" i="2"/>
  <c r="I34" i="2" s="1"/>
  <c r="P24" i="3"/>
  <c r="S24" i="3"/>
  <c r="V24" i="3"/>
  <c r="Z31" i="3"/>
  <c r="G12" i="4"/>
  <c r="V34" i="2"/>
  <c r="O34" i="2" s="1"/>
  <c r="S7" i="3"/>
  <c r="P10" i="3"/>
  <c r="X33" i="3"/>
  <c r="X32" i="3"/>
  <c r="P9" i="3"/>
  <c r="F33" i="3"/>
  <c r="R31" i="3" l="1"/>
  <c r="R33" i="3" s="1"/>
  <c r="O32" i="3"/>
  <c r="L32" i="3"/>
  <c r="U32" i="3"/>
  <c r="M32" i="3"/>
  <c r="S31" i="3"/>
  <c r="P31" i="3"/>
  <c r="M33" i="3"/>
  <c r="F6" i="4" s="1"/>
  <c r="J34" i="2"/>
  <c r="F12" i="4" s="1"/>
  <c r="Q33" i="3"/>
  <c r="V31" i="3"/>
  <c r="V32" i="3"/>
  <c r="V33" i="3"/>
  <c r="O6" i="4" s="1"/>
  <c r="L38" i="2"/>
  <c r="H15" i="4" s="1"/>
  <c r="H12" i="4"/>
  <c r="O31" i="3"/>
  <c r="N33" i="3"/>
  <c r="M31" i="3"/>
  <c r="O38" i="2"/>
  <c r="K15" i="4" s="1"/>
  <c r="K12" i="4"/>
  <c r="S33" i="3"/>
  <c r="L6" i="4" s="1"/>
  <c r="S32" i="3"/>
  <c r="P33" i="3"/>
  <c r="I6" i="4" s="1"/>
  <c r="P32" i="3"/>
  <c r="E12" i="4"/>
  <c r="I38" i="2"/>
  <c r="E15" i="4" s="1"/>
  <c r="N12" i="4"/>
  <c r="R38" i="2"/>
  <c r="N15" i="4" s="1"/>
  <c r="U31" i="3"/>
  <c r="U33" i="3" s="1"/>
  <c r="T33" i="3"/>
  <c r="L31" i="3"/>
  <c r="K33" i="3"/>
  <c r="K36" i="3" s="1"/>
  <c r="K6" i="4" l="1"/>
  <c r="K9" i="4" s="1"/>
  <c r="R36" i="3"/>
  <c r="O33" i="3"/>
  <c r="O36" i="3" s="1"/>
  <c r="L33" i="3"/>
  <c r="J6" i="4"/>
  <c r="Q36" i="3"/>
  <c r="J9" i="4" s="1"/>
  <c r="D9" i="4"/>
  <c r="D6" i="4"/>
  <c r="T36" i="3"/>
  <c r="M9" i="4" s="1"/>
  <c r="M6" i="4"/>
  <c r="L36" i="3"/>
  <c r="E6" i="4"/>
  <c r="E9" i="4" s="1"/>
  <c r="N6" i="4"/>
  <c r="N9" i="4" s="1"/>
  <c r="U36" i="3"/>
  <c r="G6" i="4"/>
  <c r="N36" i="3"/>
  <c r="G9" i="4" s="1"/>
  <c r="H6" i="4" l="1"/>
  <c r="H9" i="4" s="1"/>
</calcChain>
</file>

<file path=xl/sharedStrings.xml><?xml version="1.0" encoding="utf-8"?>
<sst xmlns="http://schemas.openxmlformats.org/spreadsheetml/2006/main" count="213" uniqueCount="74">
  <si>
    <t>Turnier:</t>
  </si>
  <si>
    <t>Tier</t>
  </si>
  <si>
    <t>Kill
Ø</t>
  </si>
  <si>
    <t>Pflock
gelb</t>
  </si>
  <si>
    <t>Pflock weiß</t>
  </si>
  <si>
    <t>Pflock blau</t>
  </si>
  <si>
    <t>Pflock 
rot</t>
  </si>
  <si>
    <t>Kategorie 1</t>
  </si>
  <si>
    <t>Kategorie 2</t>
  </si>
  <si>
    <t>Kategorie 3</t>
  </si>
  <si>
    <t>Kategorie 4</t>
  </si>
  <si>
    <t>Kat.</t>
  </si>
  <si>
    <t>m</t>
  </si>
  <si>
    <t>Neigung</t>
  </si>
  <si>
    <t>%</t>
  </si>
  <si>
    <t>St.</t>
  </si>
  <si>
    <t>10</t>
  </si>
  <si>
    <t>5</t>
  </si>
  <si>
    <t>15</t>
  </si>
  <si>
    <t>20</t>
  </si>
  <si>
    <t>25</t>
  </si>
  <si>
    <t>30</t>
  </si>
  <si>
    <t>40</t>
  </si>
  <si>
    <t>45</t>
  </si>
  <si>
    <t>Pflock
gelb
min</t>
  </si>
  <si>
    <t>max</t>
  </si>
  <si>
    <t>Pflock weiß
 min</t>
  </si>
  <si>
    <t>Pflock blau
min</t>
  </si>
  <si>
    <t>Pflock 
rot
min</t>
  </si>
  <si>
    <t>Diff.</t>
  </si>
  <si>
    <t>Summe</t>
  </si>
  <si>
    <t>min.</t>
  </si>
  <si>
    <t>max.</t>
  </si>
  <si>
    <t>Ausn. max.
Entf.%</t>
  </si>
  <si>
    <t>Neigungsfaktoren</t>
  </si>
  <si>
    <t>gelb</t>
  </si>
  <si>
    <t>weiß</t>
  </si>
  <si>
    <t>rot</t>
  </si>
  <si>
    <t>Blau</t>
  </si>
  <si>
    <t>inkl. Neigung</t>
  </si>
  <si>
    <t>mittl. Aus- nutzung Entf.fenst.</t>
  </si>
  <si>
    <t>7.5/5</t>
  </si>
  <si>
    <t>22.5/15</t>
  </si>
  <si>
    <t>15.0/10</t>
  </si>
  <si>
    <t>30.0/20</t>
  </si>
  <si>
    <t xml:space="preserve">bek. </t>
  </si>
  <si>
    <t>un-
bek.</t>
  </si>
  <si>
    <t>Auflage</t>
  </si>
  <si>
    <t>unbekannte
Entfernungen</t>
  </si>
  <si>
    <t>bekannte
Entferungen</t>
  </si>
  <si>
    <t>Auflagen</t>
  </si>
  <si>
    <t>Pflock 
blau</t>
  </si>
  <si>
    <t>Pflock 
weiß</t>
  </si>
  <si>
    <t>DBSV Tierbildrunde</t>
  </si>
  <si>
    <t>Kategorie</t>
  </si>
  <si>
    <t xml:space="preserve">Gesamt unbek. Entfernungen </t>
  </si>
  <si>
    <t>Gesamt bek. Entfernungen</t>
  </si>
  <si>
    <t>DBSV WA FELDRUNDE</t>
  </si>
  <si>
    <t>Pflock gelb</t>
  </si>
  <si>
    <t>Pflock rot</t>
  </si>
  <si>
    <t>HL</t>
  </si>
  <si>
    <t>bek.</t>
  </si>
  <si>
    <t>unbek.</t>
  </si>
  <si>
    <t xml:space="preserve">                                                                           </t>
  </si>
  <si>
    <t>35</t>
  </si>
  <si>
    <t>DM Feld Wald</t>
  </si>
  <si>
    <t>DBSV Feldrunde</t>
  </si>
  <si>
    <t>DBSV Waldrunde</t>
  </si>
  <si>
    <t>DBSV Feld- und DBSV Waldrunde</t>
  </si>
  <si>
    <t xml:space="preserve"> </t>
  </si>
  <si>
    <t>Entfernung mit</t>
  </si>
  <si>
    <t>Erhöhungsfaktor</t>
  </si>
  <si>
    <t>min. max. Entfernung</t>
  </si>
  <si>
    <t>min.WKO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</si>
</sst>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u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Calibri"/>
      <family val="2"/>
      <scheme val="minor"/>
    </font>
    <font>
      <sz val="14"/>
      <name val="Tahoma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290">
    <xf numFmtId="0" fontId="0" fillId="0" borderId="0" xfId="0"/>
    <xf numFmtId="0" fontId="3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1" xfId="3" applyBorder="1" applyAlignment="1">
      <alignment horizontal="center" vertical="center"/>
    </xf>
    <xf numFmtId="0" fontId="2" fillId="0" borderId="0" xfId="3"/>
    <xf numFmtId="0" fontId="2" fillId="0" borderId="0" xfId="3" applyAlignment="1">
      <alignment horizontal="center" vertical="center"/>
    </xf>
    <xf numFmtId="0" fontId="2" fillId="0" borderId="2" xfId="3" applyBorder="1" applyAlignment="1">
      <alignment horizontal="center" vertical="center" wrapText="1"/>
    </xf>
    <xf numFmtId="0" fontId="2" fillId="2" borderId="2" xfId="3" applyFill="1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2" fontId="2" fillId="2" borderId="2" xfId="3" applyNumberFormat="1" applyFill="1" applyBorder="1" applyAlignment="1">
      <alignment horizontal="center" vertical="center"/>
    </xf>
    <xf numFmtId="49" fontId="2" fillId="0" borderId="2" xfId="3" applyNumberFormat="1" applyBorder="1" applyAlignment="1">
      <alignment horizontal="center" vertical="center"/>
    </xf>
    <xf numFmtId="49" fontId="2" fillId="3" borderId="2" xfId="3" applyNumberFormat="1" applyFill="1" applyBorder="1" applyAlignment="1">
      <alignment horizontal="center" vertical="center"/>
    </xf>
    <xf numFmtId="0" fontId="2" fillId="3" borderId="0" xfId="3" applyFill="1" applyAlignment="1">
      <alignment horizontal="center" vertical="center"/>
    </xf>
    <xf numFmtId="0" fontId="2" fillId="0" borderId="2" xfId="3" applyBorder="1" applyAlignment="1">
      <alignment horizontal="right" vertical="center"/>
    </xf>
    <xf numFmtId="49" fontId="2" fillId="2" borderId="2" xfId="3" applyNumberFormat="1" applyFill="1" applyBorder="1" applyAlignment="1">
      <alignment horizontal="center" vertical="center"/>
    </xf>
    <xf numFmtId="49" fontId="2" fillId="3" borderId="0" xfId="3" applyNumberFormat="1" applyFill="1" applyAlignment="1">
      <alignment horizontal="center" vertical="center"/>
    </xf>
    <xf numFmtId="0" fontId="2" fillId="0" borderId="2" xfId="3" applyBorder="1"/>
    <xf numFmtId="0" fontId="2" fillId="0" borderId="0" xfId="3" applyAlignment="1">
      <alignment horizontal="center" vertical="center" wrapText="1"/>
    </xf>
    <xf numFmtId="0" fontId="2" fillId="2" borderId="2" xfId="3" applyFill="1" applyBorder="1" applyAlignment="1">
      <alignment horizontal="center" wrapText="1"/>
    </xf>
    <xf numFmtId="0" fontId="2" fillId="0" borderId="2" xfId="3" applyBorder="1" applyAlignment="1">
      <alignment horizontal="center" wrapText="1"/>
    </xf>
    <xf numFmtId="0" fontId="2" fillId="0" borderId="2" xfId="3" applyBorder="1" applyAlignment="1">
      <alignment horizontal="center"/>
    </xf>
    <xf numFmtId="2" fontId="2" fillId="3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Border="1"/>
    <xf numFmtId="1" fontId="2" fillId="0" borderId="2" xfId="3" applyNumberFormat="1" applyBorder="1" applyAlignment="1">
      <alignment horizontal="center" vertical="center"/>
    </xf>
    <xf numFmtId="2" fontId="2" fillId="3" borderId="0" xfId="3" applyNumberFormat="1" applyFill="1" applyAlignment="1">
      <alignment horizontal="center" vertical="center"/>
    </xf>
    <xf numFmtId="0" fontId="2" fillId="0" borderId="7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2" borderId="8" xfId="3" applyFill="1" applyBorder="1" applyAlignment="1">
      <alignment horizontal="center" vertical="center" wrapText="1"/>
    </xf>
    <xf numFmtId="0" fontId="2" fillId="2" borderId="9" xfId="3" applyFill="1" applyBorder="1" applyAlignment="1">
      <alignment horizontal="center" vertical="center" wrapText="1"/>
    </xf>
    <xf numFmtId="0" fontId="2" fillId="2" borderId="10" xfId="3" applyFill="1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10" fontId="2" fillId="2" borderId="2" xfId="2" applyNumberFormat="1" applyFont="1" applyFill="1" applyBorder="1" applyAlignment="1">
      <alignment horizontal="center" vertical="center"/>
    </xf>
    <xf numFmtId="10" fontId="2" fillId="3" borderId="2" xfId="2" applyNumberFormat="1" applyFont="1" applyFill="1" applyBorder="1" applyAlignment="1">
      <alignment horizontal="center" vertical="center"/>
    </xf>
    <xf numFmtId="49" fontId="2" fillId="5" borderId="8" xfId="3" applyNumberFormat="1" applyFill="1" applyBorder="1" applyAlignment="1">
      <alignment horizontal="center" vertical="center"/>
    </xf>
    <xf numFmtId="2" fontId="2" fillId="5" borderId="2" xfId="3" applyNumberFormat="1" applyFill="1" applyBorder="1" applyAlignment="1">
      <alignment horizontal="center" vertical="center"/>
    </xf>
    <xf numFmtId="10" fontId="2" fillId="5" borderId="2" xfId="2" applyNumberFormat="1" applyFont="1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 wrapText="1"/>
    </xf>
    <xf numFmtId="0" fontId="2" fillId="5" borderId="2" xfId="3" applyFill="1" applyBorder="1" applyAlignment="1">
      <alignment horizontal="center" wrapText="1"/>
    </xf>
    <xf numFmtId="49" fontId="2" fillId="5" borderId="2" xfId="3" applyNumberFormat="1" applyFill="1" applyBorder="1" applyAlignment="1">
      <alignment horizontal="center" vertical="center"/>
    </xf>
    <xf numFmtId="49" fontId="2" fillId="4" borderId="8" xfId="3" applyNumberFormat="1" applyFill="1" applyBorder="1" applyAlignment="1">
      <alignment horizontal="center" vertical="center"/>
    </xf>
    <xf numFmtId="49" fontId="2" fillId="4" borderId="11" xfId="3" applyNumberFormat="1" applyFill="1" applyBorder="1" applyAlignment="1">
      <alignment horizontal="center" vertical="center"/>
    </xf>
    <xf numFmtId="2" fontId="2" fillId="4" borderId="2" xfId="3" applyNumberFormat="1" applyFill="1" applyBorder="1" applyAlignment="1">
      <alignment horizontal="center" vertical="center"/>
    </xf>
    <xf numFmtId="0" fontId="2" fillId="4" borderId="2" xfId="3" applyFill="1" applyBorder="1" applyAlignment="1">
      <alignment horizontal="center" vertical="center" wrapText="1"/>
    </xf>
    <xf numFmtId="0" fontId="2" fillId="4" borderId="2" xfId="3" applyFill="1" applyBorder="1" applyAlignment="1">
      <alignment horizontal="center" wrapText="1"/>
    </xf>
    <xf numFmtId="49" fontId="2" fillId="4" borderId="2" xfId="3" applyNumberFormat="1" applyFill="1" applyBorder="1" applyAlignment="1">
      <alignment horizontal="center" vertical="center"/>
    </xf>
    <xf numFmtId="2" fontId="5" fillId="3" borderId="6" xfId="3" applyNumberFormat="1" applyFont="1" applyFill="1" applyBorder="1" applyAlignment="1">
      <alignment horizontal="center" vertical="center"/>
    </xf>
    <xf numFmtId="2" fontId="2" fillId="5" borderId="6" xfId="3" applyNumberFormat="1" applyFill="1" applyBorder="1" applyAlignment="1">
      <alignment horizontal="center" vertical="center"/>
    </xf>
    <xf numFmtId="2" fontId="2" fillId="4" borderId="6" xfId="3" applyNumberFormat="1" applyFill="1" applyBorder="1" applyAlignment="1">
      <alignment horizontal="center" vertical="center"/>
    </xf>
    <xf numFmtId="10" fontId="2" fillId="4" borderId="3" xfId="2" applyNumberFormat="1" applyFont="1" applyFill="1" applyBorder="1" applyAlignment="1">
      <alignment horizontal="center" vertical="center"/>
    </xf>
    <xf numFmtId="0" fontId="2" fillId="2" borderId="23" xfId="3" applyFill="1" applyBorder="1" applyAlignment="1">
      <alignment horizontal="center" vertical="center" wrapText="1"/>
    </xf>
    <xf numFmtId="0" fontId="2" fillId="0" borderId="23" xfId="3" applyBorder="1" applyAlignment="1">
      <alignment horizontal="center" vertical="center" wrapText="1"/>
    </xf>
    <xf numFmtId="0" fontId="2" fillId="5" borderId="23" xfId="3" applyFill="1" applyBorder="1" applyAlignment="1">
      <alignment horizontal="center" vertical="center" wrapText="1"/>
    </xf>
    <xf numFmtId="0" fontId="2" fillId="4" borderId="23" xfId="3" applyFill="1" applyBorder="1" applyAlignment="1">
      <alignment horizontal="center" vertical="center" wrapText="1"/>
    </xf>
    <xf numFmtId="2" fontId="2" fillId="0" borderId="6" xfId="3" applyNumberFormat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2" fontId="2" fillId="0" borderId="20" xfId="3" applyNumberFormat="1" applyBorder="1" applyAlignment="1">
      <alignment horizontal="center" vertical="center"/>
    </xf>
    <xf numFmtId="2" fontId="2" fillId="3" borderId="20" xfId="3" applyNumberFormat="1" applyFill="1" applyBorder="1" applyAlignment="1">
      <alignment horizontal="center" vertical="center"/>
    </xf>
    <xf numFmtId="2" fontId="2" fillId="0" borderId="22" xfId="3" applyNumberFormat="1" applyBorder="1" applyAlignment="1">
      <alignment horizontal="center" vertical="center"/>
    </xf>
    <xf numFmtId="2" fontId="2" fillId="3" borderId="22" xfId="3" applyNumberFormat="1" applyFill="1" applyBorder="1" applyAlignment="1">
      <alignment horizontal="center" vertical="center"/>
    </xf>
    <xf numFmtId="2" fontId="2" fillId="6" borderId="6" xfId="3" applyNumberFormat="1" applyFill="1" applyBorder="1" applyAlignment="1">
      <alignment horizontal="center" vertical="center"/>
    </xf>
    <xf numFmtId="10" fontId="2" fillId="2" borderId="27" xfId="2" applyNumberFormat="1" applyFont="1" applyFill="1" applyBorder="1" applyAlignment="1">
      <alignment horizontal="center" vertical="center"/>
    </xf>
    <xf numFmtId="10" fontId="2" fillId="3" borderId="27" xfId="2" applyNumberFormat="1" applyFont="1" applyFill="1" applyBorder="1" applyAlignment="1">
      <alignment horizontal="center" vertical="center"/>
    </xf>
    <xf numFmtId="10" fontId="2" fillId="5" borderId="27" xfId="2" applyNumberFormat="1" applyFont="1" applyFill="1" applyBorder="1" applyAlignment="1">
      <alignment horizontal="center" vertical="center"/>
    </xf>
    <xf numFmtId="10" fontId="2" fillId="4" borderId="28" xfId="2" applyNumberFormat="1" applyFont="1" applyFill="1" applyBorder="1" applyAlignment="1">
      <alignment horizontal="center" vertical="center"/>
    </xf>
    <xf numFmtId="2" fontId="2" fillId="0" borderId="7" xfId="3" applyNumberFormat="1" applyBorder="1"/>
    <xf numFmtId="0" fontId="2" fillId="0" borderId="19" xfId="3" applyBorder="1" applyAlignment="1">
      <alignment horizontal="center" vertical="center"/>
    </xf>
    <xf numFmtId="10" fontId="2" fillId="2" borderId="29" xfId="2" applyNumberFormat="1" applyFont="1" applyFill="1" applyBorder="1" applyAlignment="1">
      <alignment horizontal="center" vertical="center"/>
    </xf>
    <xf numFmtId="10" fontId="2" fillId="2" borderId="28" xfId="2" applyNumberFormat="1" applyFont="1" applyFill="1" applyBorder="1" applyAlignment="1">
      <alignment horizontal="center" vertical="center"/>
    </xf>
    <xf numFmtId="2" fontId="2" fillId="3" borderId="30" xfId="3" applyNumberFormat="1" applyFill="1" applyBorder="1" applyAlignment="1">
      <alignment horizontal="center" vertical="center"/>
    </xf>
    <xf numFmtId="10" fontId="2" fillId="3" borderId="29" xfId="2" applyNumberFormat="1" applyFont="1" applyFill="1" applyBorder="1" applyAlignment="1">
      <alignment horizontal="center" vertical="center"/>
    </xf>
    <xf numFmtId="10" fontId="2" fillId="3" borderId="28" xfId="2" applyNumberFormat="1" applyFont="1" applyFill="1" applyBorder="1" applyAlignment="1">
      <alignment horizontal="center" vertical="center"/>
    </xf>
    <xf numFmtId="10" fontId="2" fillId="5" borderId="29" xfId="2" applyNumberFormat="1" applyFont="1" applyFill="1" applyBorder="1" applyAlignment="1">
      <alignment horizontal="center" vertical="center"/>
    </xf>
    <xf numFmtId="10" fontId="2" fillId="5" borderId="28" xfId="2" applyNumberFormat="1" applyFont="1" applyFill="1" applyBorder="1" applyAlignment="1">
      <alignment horizontal="center" vertical="center"/>
    </xf>
    <xf numFmtId="0" fontId="2" fillId="0" borderId="1" xfId="3" applyBorder="1" applyAlignment="1">
      <alignment horizontal="left" vertical="center"/>
    </xf>
    <xf numFmtId="16" fontId="5" fillId="0" borderId="2" xfId="3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2" fontId="2" fillId="3" borderId="21" xfId="3" applyNumberFormat="1" applyFill="1" applyBorder="1" applyAlignment="1">
      <alignment horizontal="center" vertical="center"/>
    </xf>
    <xf numFmtId="2" fontId="2" fillId="3" borderId="22" xfId="3" applyNumberFormat="1" applyFill="1" applyBorder="1" applyAlignment="1">
      <alignment horizontal="center" vertical="center" wrapText="1"/>
    </xf>
    <xf numFmtId="0" fontId="2" fillId="2" borderId="15" xfId="3" applyFill="1" applyBorder="1" applyAlignment="1">
      <alignment horizontal="center" vertical="center" wrapText="1"/>
    </xf>
    <xf numFmtId="0" fontId="2" fillId="2" borderId="16" xfId="3" applyFill="1" applyBorder="1" applyAlignment="1">
      <alignment horizontal="center" vertical="center" wrapText="1"/>
    </xf>
    <xf numFmtId="10" fontId="2" fillId="2" borderId="38" xfId="2" applyNumberFormat="1" applyFont="1" applyFill="1" applyBorder="1" applyAlignment="1">
      <alignment horizontal="center" vertical="center"/>
    </xf>
    <xf numFmtId="10" fontId="2" fillId="5" borderId="38" xfId="2" applyNumberFormat="1" applyFont="1" applyFill="1" applyBorder="1" applyAlignment="1">
      <alignment horizontal="center" vertical="center"/>
    </xf>
    <xf numFmtId="0" fontId="2" fillId="3" borderId="27" xfId="3" applyFill="1" applyBorder="1" applyAlignment="1">
      <alignment horizontal="center" vertical="center" wrapText="1"/>
    </xf>
    <xf numFmtId="0" fontId="2" fillId="3" borderId="16" xfId="3" applyFill="1" applyBorder="1" applyAlignment="1">
      <alignment horizontal="center" vertical="center" wrapText="1"/>
    </xf>
    <xf numFmtId="0" fontId="2" fillId="3" borderId="15" xfId="3" applyFill="1" applyBorder="1" applyAlignment="1">
      <alignment horizontal="center" vertical="center" wrapText="1"/>
    </xf>
    <xf numFmtId="49" fontId="2" fillId="5" borderId="27" xfId="3" applyNumberFormat="1" applyFill="1" applyBorder="1" applyAlignment="1">
      <alignment horizontal="center" vertical="center"/>
    </xf>
    <xf numFmtId="49" fontId="2" fillId="4" borderId="27" xfId="3" applyNumberFormat="1" applyFill="1" applyBorder="1" applyAlignment="1">
      <alignment horizontal="center" vertical="center"/>
    </xf>
    <xf numFmtId="49" fontId="2" fillId="4" borderId="28" xfId="3" applyNumberFormat="1" applyFill="1" applyBorder="1" applyAlignment="1">
      <alignment horizontal="center" vertical="center"/>
    </xf>
    <xf numFmtId="0" fontId="2" fillId="2" borderId="29" xfId="3" applyFill="1" applyBorder="1" applyAlignment="1">
      <alignment horizontal="center" vertical="center" wrapText="1"/>
    </xf>
    <xf numFmtId="0" fontId="2" fillId="2" borderId="27" xfId="3" applyFill="1" applyBorder="1" applyAlignment="1">
      <alignment horizontal="center" wrapText="1"/>
    </xf>
    <xf numFmtId="0" fontId="2" fillId="0" borderId="27" xfId="3" applyBorder="1" applyAlignment="1">
      <alignment horizontal="center" vertical="center" wrapText="1"/>
    </xf>
    <xf numFmtId="0" fontId="2" fillId="0" borderId="27" xfId="3" applyBorder="1" applyAlignment="1">
      <alignment horizontal="center" wrapText="1"/>
    </xf>
    <xf numFmtId="0" fontId="2" fillId="5" borderId="27" xfId="3" applyFill="1" applyBorder="1" applyAlignment="1">
      <alignment horizontal="center" vertical="center" wrapText="1"/>
    </xf>
    <xf numFmtId="0" fontId="2" fillId="5" borderId="27" xfId="3" applyFill="1" applyBorder="1" applyAlignment="1">
      <alignment horizontal="center" wrapText="1"/>
    </xf>
    <xf numFmtId="0" fontId="2" fillId="4" borderId="27" xfId="3" applyFill="1" applyBorder="1" applyAlignment="1">
      <alignment horizontal="center" vertical="center" wrapText="1"/>
    </xf>
    <xf numFmtId="0" fontId="2" fillId="4" borderId="27" xfId="3" applyFill="1" applyBorder="1" applyAlignment="1">
      <alignment horizontal="center" wrapText="1"/>
    </xf>
    <xf numFmtId="1" fontId="2" fillId="2" borderId="38" xfId="3" applyNumberFormat="1" applyFill="1" applyBorder="1" applyAlignment="1">
      <alignment horizontal="center" vertical="center"/>
    </xf>
    <xf numFmtId="1" fontId="2" fillId="0" borderId="38" xfId="3" applyNumberFormat="1" applyBorder="1" applyAlignment="1">
      <alignment horizontal="center" vertical="center"/>
    </xf>
    <xf numFmtId="1" fontId="2" fillId="5" borderId="38" xfId="3" applyNumberFormat="1" applyFill="1" applyBorder="1" applyAlignment="1">
      <alignment horizontal="center" vertical="center"/>
    </xf>
    <xf numFmtId="1" fontId="2" fillId="5" borderId="2" xfId="3" applyNumberFormat="1" applyFill="1" applyBorder="1" applyAlignment="1">
      <alignment horizontal="center" vertical="center"/>
    </xf>
    <xf numFmtId="1" fontId="2" fillId="4" borderId="2" xfId="3" applyNumberFormat="1" applyFill="1" applyBorder="1" applyAlignment="1">
      <alignment horizontal="center" vertical="center"/>
    </xf>
    <xf numFmtId="0" fontId="2" fillId="0" borderId="20" xfId="3" applyBorder="1" applyAlignment="1">
      <alignment horizontal="center"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2" fillId="4" borderId="2" xfId="3" applyFill="1" applyBorder="1" applyAlignment="1">
      <alignment horizontal="center" vertical="center"/>
    </xf>
    <xf numFmtId="0" fontId="2" fillId="4" borderId="38" xfId="3" applyFill="1" applyBorder="1" applyAlignment="1">
      <alignment horizontal="center" vertical="center"/>
    </xf>
    <xf numFmtId="0" fontId="2" fillId="5" borderId="38" xfId="3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/>
    </xf>
    <xf numFmtId="0" fontId="2" fillId="0" borderId="38" xfId="3" applyBorder="1" applyAlignment="1">
      <alignment horizontal="center" vertical="center" wrapText="1"/>
    </xf>
    <xf numFmtId="0" fontId="2" fillId="2" borderId="38" xfId="3" applyFill="1" applyBorder="1" applyAlignment="1">
      <alignment horizontal="center" vertical="center"/>
    </xf>
    <xf numFmtId="0" fontId="2" fillId="2" borderId="2" xfId="3" applyFill="1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0" fontId="2" fillId="7" borderId="14" xfId="3" applyFill="1" applyBorder="1" applyAlignment="1">
      <alignment horizontal="center" vertical="center" wrapText="1"/>
    </xf>
    <xf numFmtId="0" fontId="2" fillId="7" borderId="29" xfId="3" applyFill="1" applyBorder="1" applyAlignment="1">
      <alignment horizontal="center" vertical="center" wrapText="1"/>
    </xf>
    <xf numFmtId="0" fontId="2" fillId="7" borderId="16" xfId="3" applyFill="1" applyBorder="1" applyAlignment="1">
      <alignment horizontal="center" vertical="center" wrapText="1"/>
    </xf>
    <xf numFmtId="0" fontId="2" fillId="7" borderId="18" xfId="3" applyFill="1" applyBorder="1" applyAlignment="1">
      <alignment horizontal="center" vertical="center" wrapText="1"/>
    </xf>
    <xf numFmtId="10" fontId="2" fillId="0" borderId="38" xfId="2" applyNumberFormat="1" applyFont="1" applyFill="1" applyBorder="1" applyAlignment="1">
      <alignment horizontal="center" vertical="center"/>
    </xf>
    <xf numFmtId="10" fontId="2" fillId="0" borderId="2" xfId="2" applyNumberFormat="1" applyFont="1" applyFill="1" applyBorder="1" applyAlignment="1">
      <alignment horizontal="center" vertical="center"/>
    </xf>
    <xf numFmtId="10" fontId="2" fillId="4" borderId="38" xfId="2" applyNumberFormat="1" applyFont="1" applyFill="1" applyBorder="1" applyAlignment="1">
      <alignment horizontal="center" vertical="center"/>
    </xf>
    <xf numFmtId="2" fontId="5" fillId="3" borderId="41" xfId="3" applyNumberFormat="1" applyFont="1" applyFill="1" applyBorder="1" applyAlignment="1">
      <alignment horizontal="center" vertical="center"/>
    </xf>
    <xf numFmtId="0" fontId="2" fillId="3" borderId="2" xfId="3" applyFill="1" applyBorder="1" applyAlignment="1">
      <alignment horizontal="center" vertical="center"/>
    </xf>
    <xf numFmtId="2" fontId="5" fillId="3" borderId="42" xfId="3" applyNumberFormat="1" applyFont="1" applyFill="1" applyBorder="1" applyAlignment="1">
      <alignment horizontal="center" vertical="center"/>
    </xf>
    <xf numFmtId="0" fontId="2" fillId="3" borderId="26" xfId="3" applyFill="1" applyBorder="1" applyAlignment="1">
      <alignment horizontal="center" vertical="center"/>
    </xf>
    <xf numFmtId="0" fontId="2" fillId="8" borderId="0" xfId="3" applyFill="1" applyAlignment="1">
      <alignment horizontal="center" vertical="center"/>
    </xf>
    <xf numFmtId="0" fontId="2" fillId="3" borderId="43" xfId="3" applyFill="1" applyBorder="1" applyAlignment="1">
      <alignment horizontal="center" vertical="center"/>
    </xf>
    <xf numFmtId="2" fontId="2" fillId="6" borderId="36" xfId="3" applyNumberFormat="1" applyFill="1" applyBorder="1" applyAlignment="1">
      <alignment horizontal="center" vertical="center"/>
    </xf>
    <xf numFmtId="10" fontId="2" fillId="2" borderId="43" xfId="2" applyNumberFormat="1" applyFont="1" applyFill="1" applyBorder="1" applyAlignment="1">
      <alignment horizontal="center" vertical="center"/>
    </xf>
    <xf numFmtId="2" fontId="5" fillId="3" borderId="25" xfId="3" applyNumberFormat="1" applyFont="1" applyFill="1" applyBorder="1" applyAlignment="1">
      <alignment horizontal="center" vertical="center"/>
    </xf>
    <xf numFmtId="10" fontId="2" fillId="0" borderId="43" xfId="2" applyNumberFormat="1" applyFont="1" applyFill="1" applyBorder="1" applyAlignment="1">
      <alignment horizontal="center" vertical="center"/>
    </xf>
    <xf numFmtId="2" fontId="2" fillId="5" borderId="25" xfId="3" applyNumberFormat="1" applyFill="1" applyBorder="1" applyAlignment="1">
      <alignment horizontal="center" vertical="center"/>
    </xf>
    <xf numFmtId="10" fontId="2" fillId="5" borderId="43" xfId="2" applyNumberFormat="1" applyFont="1" applyFill="1" applyBorder="1" applyAlignment="1">
      <alignment horizontal="center" vertical="center"/>
    </xf>
    <xf numFmtId="2" fontId="2" fillId="4" borderId="25" xfId="3" applyNumberFormat="1" applyFill="1" applyBorder="1" applyAlignment="1">
      <alignment horizontal="center" vertical="center"/>
    </xf>
    <xf numFmtId="10" fontId="2" fillId="4" borderId="44" xfId="2" applyNumberFormat="1" applyFont="1" applyFill="1" applyBorder="1" applyAlignment="1">
      <alignment horizontal="center" vertical="center"/>
    </xf>
    <xf numFmtId="2" fontId="2" fillId="0" borderId="25" xfId="3" applyNumberFormat="1" applyBorder="1" applyAlignment="1">
      <alignment horizontal="center" vertical="center"/>
    </xf>
    <xf numFmtId="2" fontId="2" fillId="0" borderId="2" xfId="3" applyNumberFormat="1" applyBorder="1" applyAlignment="1">
      <alignment horizontal="center" vertical="center"/>
    </xf>
    <xf numFmtId="49" fontId="2" fillId="8" borderId="45" xfId="3" applyNumberForma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2" fillId="0" borderId="0" xfId="3" applyAlignment="1">
      <alignment horizontal="right"/>
    </xf>
    <xf numFmtId="14" fontId="2" fillId="0" borderId="0" xfId="3" applyNumberFormat="1" applyAlignment="1">
      <alignment horizontal="center"/>
    </xf>
    <xf numFmtId="49" fontId="6" fillId="0" borderId="1" xfId="3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right" vertical="center"/>
    </xf>
    <xf numFmtId="10" fontId="2" fillId="4" borderId="2" xfId="2" applyNumberFormat="1" applyFont="1" applyFill="1" applyBorder="1" applyAlignment="1">
      <alignment horizontal="center" vertical="center"/>
    </xf>
    <xf numFmtId="0" fontId="2" fillId="0" borderId="0" xfId="3" applyAlignment="1">
      <alignment horizontal="center"/>
    </xf>
    <xf numFmtId="2" fontId="2" fillId="3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Border="1"/>
    <xf numFmtId="0" fontId="2" fillId="4" borderId="28" xfId="3" applyFill="1" applyBorder="1" applyAlignment="1">
      <alignment horizontal="center" wrapText="1"/>
    </xf>
    <xf numFmtId="1" fontId="2" fillId="2" borderId="37" xfId="3" applyNumberFormat="1" applyFill="1" applyBorder="1" applyAlignment="1">
      <alignment horizontal="center" vertical="center"/>
    </xf>
    <xf numFmtId="1" fontId="2" fillId="4" borderId="46" xfId="3" applyNumberFormat="1" applyFill="1" applyBorder="1" applyAlignment="1">
      <alignment horizontal="center" vertical="center"/>
    </xf>
    <xf numFmtId="1" fontId="2" fillId="2" borderId="12" xfId="3" applyNumberFormat="1" applyFill="1" applyBorder="1" applyAlignment="1">
      <alignment horizontal="center" vertical="center"/>
    </xf>
    <xf numFmtId="1" fontId="2" fillId="2" borderId="13" xfId="3" applyNumberFormat="1" applyFill="1" applyBorder="1" applyAlignment="1">
      <alignment horizontal="center" vertical="center"/>
    </xf>
    <xf numFmtId="0" fontId="2" fillId="2" borderId="47" xfId="3" applyFill="1" applyBorder="1" applyAlignment="1">
      <alignment horizontal="center" vertical="center"/>
    </xf>
    <xf numFmtId="1" fontId="2" fillId="2" borderId="43" xfId="3" applyNumberFormat="1" applyFill="1" applyBorder="1" applyAlignment="1">
      <alignment horizontal="center" vertical="center"/>
    </xf>
    <xf numFmtId="1" fontId="2" fillId="0" borderId="47" xfId="3" applyNumberFormat="1" applyBorder="1" applyAlignment="1">
      <alignment horizontal="center" vertical="center"/>
    </xf>
    <xf numFmtId="1" fontId="2" fillId="0" borderId="43" xfId="3" applyNumberFormat="1" applyBorder="1" applyAlignment="1">
      <alignment horizontal="center" vertical="center"/>
    </xf>
    <xf numFmtId="1" fontId="2" fillId="5" borderId="47" xfId="3" applyNumberFormat="1" applyFill="1" applyBorder="1" applyAlignment="1">
      <alignment horizontal="center" vertical="center"/>
    </xf>
    <xf numFmtId="1" fontId="2" fillId="5" borderId="43" xfId="3" applyNumberFormat="1" applyFill="1" applyBorder="1" applyAlignment="1">
      <alignment horizontal="center" vertical="center"/>
    </xf>
    <xf numFmtId="1" fontId="2" fillId="4" borderId="47" xfId="3" applyNumberFormat="1" applyFill="1" applyBorder="1" applyAlignment="1">
      <alignment horizontal="center" vertical="center"/>
    </xf>
    <xf numFmtId="1" fontId="2" fillId="4" borderId="44" xfId="3" applyNumberFormat="1" applyFill="1" applyBorder="1" applyAlignment="1">
      <alignment horizontal="center" vertical="center"/>
    </xf>
    <xf numFmtId="0" fontId="2" fillId="2" borderId="37" xfId="3" applyFill="1" applyBorder="1" applyAlignment="1">
      <alignment horizontal="center" vertical="center"/>
    </xf>
    <xf numFmtId="0" fontId="2" fillId="4" borderId="48" xfId="3" applyFill="1" applyBorder="1" applyAlignment="1">
      <alignment horizontal="center" vertical="center"/>
    </xf>
    <xf numFmtId="0" fontId="2" fillId="2" borderId="12" xfId="3" applyFill="1" applyBorder="1" applyAlignment="1">
      <alignment horizontal="center" vertical="center"/>
    </xf>
    <xf numFmtId="0" fontId="2" fillId="2" borderId="13" xfId="3" applyFill="1" applyBorder="1" applyAlignment="1">
      <alignment horizontal="center" vertical="center"/>
    </xf>
    <xf numFmtId="0" fontId="2" fillId="0" borderId="47" xfId="3" applyBorder="1" applyAlignment="1">
      <alignment horizontal="center" vertical="center"/>
    </xf>
    <xf numFmtId="0" fontId="2" fillId="5" borderId="47" xfId="3" applyFill="1" applyBorder="1" applyAlignment="1">
      <alignment horizontal="center" vertical="center"/>
    </xf>
    <xf numFmtId="0" fontId="2" fillId="4" borderId="47" xfId="3" applyFill="1" applyBorder="1" applyAlignment="1">
      <alignment horizontal="center" vertical="center"/>
    </xf>
    <xf numFmtId="0" fontId="2" fillId="4" borderId="49" xfId="3" applyFill="1" applyBorder="1" applyAlignment="1">
      <alignment horizontal="center" vertical="center"/>
    </xf>
    <xf numFmtId="0" fontId="6" fillId="0" borderId="1" xfId="3" applyFont="1" applyBorder="1" applyAlignment="1" applyProtection="1">
      <alignment horizontal="left" vertical="center"/>
      <protection locked="0"/>
    </xf>
    <xf numFmtId="0" fontId="2" fillId="0" borderId="37" xfId="3" applyBorder="1" applyAlignment="1" applyProtection="1">
      <alignment horizontal="center" vertical="center"/>
      <protection locked="0"/>
    </xf>
    <xf numFmtId="2" fontId="2" fillId="2" borderId="38" xfId="3" applyNumberFormat="1" applyFill="1" applyBorder="1" applyAlignment="1" applyProtection="1">
      <alignment horizontal="center" vertical="center"/>
      <protection locked="0"/>
    </xf>
    <xf numFmtId="0" fontId="2" fillId="8" borderId="12" xfId="3" applyFill="1" applyBorder="1" applyAlignment="1" applyProtection="1">
      <alignment horizontal="center" vertical="center"/>
      <protection locked="0"/>
    </xf>
    <xf numFmtId="2" fontId="2" fillId="2" borderId="2" xfId="3" applyNumberFormat="1" applyFill="1" applyBorder="1" applyAlignment="1" applyProtection="1">
      <alignment horizontal="center" vertical="center"/>
      <protection locked="0"/>
    </xf>
    <xf numFmtId="0" fontId="2" fillId="0" borderId="12" xfId="3" applyBorder="1" applyAlignment="1" applyProtection="1">
      <alignment horizontal="center" vertical="center"/>
      <protection locked="0"/>
    </xf>
    <xf numFmtId="2" fontId="5" fillId="0" borderId="38" xfId="3" applyNumberFormat="1" applyFont="1" applyBorder="1" applyAlignment="1" applyProtection="1">
      <alignment horizontal="center" vertical="center"/>
      <protection locked="0"/>
    </xf>
    <xf numFmtId="2" fontId="5" fillId="0" borderId="2" xfId="3" applyNumberFormat="1" applyFont="1" applyBorder="1" applyAlignment="1" applyProtection="1">
      <alignment horizontal="center" vertical="center"/>
      <protection locked="0"/>
    </xf>
    <xf numFmtId="2" fontId="2" fillId="5" borderId="38" xfId="3" applyNumberFormat="1" applyFill="1" applyBorder="1" applyAlignment="1" applyProtection="1">
      <alignment horizontal="center" vertical="center"/>
      <protection locked="0"/>
    </xf>
    <xf numFmtId="2" fontId="2" fillId="5" borderId="2" xfId="3" applyNumberFormat="1" applyFill="1" applyBorder="1" applyAlignment="1" applyProtection="1">
      <alignment horizontal="center" vertical="center"/>
      <protection locked="0"/>
    </xf>
    <xf numFmtId="2" fontId="2" fillId="4" borderId="38" xfId="3" applyNumberFormat="1" applyFill="1" applyBorder="1" applyAlignment="1" applyProtection="1">
      <alignment horizontal="center" vertical="center"/>
      <protection locked="0"/>
    </xf>
    <xf numFmtId="2" fontId="2" fillId="4" borderId="2" xfId="3" applyNumberFormat="1" applyFill="1" applyBorder="1" applyAlignment="1" applyProtection="1">
      <alignment horizontal="center" vertical="center"/>
      <protection locked="0"/>
    </xf>
    <xf numFmtId="1" fontId="2" fillId="0" borderId="2" xfId="3" applyNumberFormat="1" applyBorder="1" applyAlignment="1" applyProtection="1">
      <alignment horizontal="center" vertical="center"/>
      <protection locked="0"/>
    </xf>
    <xf numFmtId="0" fontId="2" fillId="0" borderId="13" xfId="3" applyBorder="1" applyAlignment="1" applyProtection="1">
      <alignment horizontal="center" vertical="center"/>
      <protection locked="0"/>
    </xf>
    <xf numFmtId="2" fontId="2" fillId="2" borderId="26" xfId="3" applyNumberFormat="1" applyFill="1" applyBorder="1" applyAlignment="1" applyProtection="1">
      <alignment horizontal="center" vertical="center"/>
      <protection locked="0"/>
    </xf>
    <xf numFmtId="2" fontId="5" fillId="0" borderId="26" xfId="3" applyNumberFormat="1" applyFont="1" applyBorder="1" applyAlignment="1" applyProtection="1">
      <alignment horizontal="center" vertical="center"/>
      <protection locked="0"/>
    </xf>
    <xf numFmtId="2" fontId="2" fillId="5" borderId="26" xfId="3" applyNumberFormat="1" applyFill="1" applyBorder="1" applyAlignment="1" applyProtection="1">
      <alignment horizontal="center" vertical="center"/>
      <protection locked="0"/>
    </xf>
    <xf numFmtId="2" fontId="2" fillId="4" borderId="26" xfId="3" applyNumberFormat="1" applyFill="1" applyBorder="1" applyAlignment="1" applyProtection="1">
      <alignment horizontal="center" vertical="center"/>
      <protection locked="0"/>
    </xf>
    <xf numFmtId="0" fontId="2" fillId="0" borderId="31" xfId="3" applyBorder="1" applyAlignment="1" applyProtection="1">
      <alignment horizontal="center" vertical="center"/>
      <protection locked="0"/>
    </xf>
    <xf numFmtId="0" fontId="2" fillId="8" borderId="5" xfId="3" applyFill="1" applyBorder="1" applyAlignment="1" applyProtection="1">
      <alignment horizontal="center" vertical="center"/>
      <protection locked="0"/>
    </xf>
    <xf numFmtId="0" fontId="2" fillId="8" borderId="2" xfId="3" applyFill="1" applyBorder="1" applyAlignment="1" applyProtection="1">
      <alignment horizontal="center" vertical="center"/>
      <protection locked="0"/>
    </xf>
    <xf numFmtId="0" fontId="2" fillId="0" borderId="31" xfId="3" applyBorder="1" applyAlignment="1">
      <alignment horizontal="center" vertical="center"/>
    </xf>
    <xf numFmtId="0" fontId="2" fillId="8" borderId="2" xfId="3" applyFill="1" applyBorder="1" applyAlignment="1">
      <alignment horizontal="center" vertical="center"/>
    </xf>
    <xf numFmtId="2" fontId="2" fillId="7" borderId="2" xfId="3" applyNumberFormat="1" applyFill="1" applyBorder="1" applyAlignment="1">
      <alignment horizontal="center" vertical="center"/>
    </xf>
    <xf numFmtId="0" fontId="2" fillId="7" borderId="2" xfId="3" applyFill="1" applyBorder="1" applyAlignment="1">
      <alignment horizontal="center" vertical="center"/>
    </xf>
    <xf numFmtId="2" fontId="2" fillId="3" borderId="50" xfId="3" applyNumberFormat="1" applyFill="1" applyBorder="1" applyAlignment="1">
      <alignment horizontal="center" vertical="center"/>
    </xf>
    <xf numFmtId="2" fontId="2" fillId="0" borderId="39" xfId="3" applyNumberFormat="1" applyBorder="1" applyAlignment="1">
      <alignment horizontal="center" vertical="center"/>
    </xf>
    <xf numFmtId="2" fontId="2" fillId="3" borderId="2" xfId="3" applyNumberFormat="1" applyFill="1" applyBorder="1" applyAlignment="1">
      <alignment horizontal="center" vertical="center"/>
    </xf>
    <xf numFmtId="3" fontId="2" fillId="0" borderId="0" xfId="3" applyNumberFormat="1" applyAlignment="1">
      <alignment horizontal="center"/>
    </xf>
    <xf numFmtId="1" fontId="2" fillId="0" borderId="0" xfId="3" applyNumberFormat="1" applyAlignment="1">
      <alignment horizontal="center" vertical="center"/>
    </xf>
    <xf numFmtId="2" fontId="5" fillId="3" borderId="51" xfId="3" applyNumberFormat="1" applyFont="1" applyFill="1" applyBorder="1" applyAlignment="1">
      <alignment horizontal="center" vertical="center"/>
    </xf>
    <xf numFmtId="2" fontId="2" fillId="0" borderId="51" xfId="3" applyNumberFormat="1" applyBorder="1" applyAlignment="1">
      <alignment horizontal="center" vertical="center"/>
    </xf>
    <xf numFmtId="2" fontId="2" fillId="3" borderId="51" xfId="3" applyNumberFormat="1" applyFill="1" applyBorder="1" applyAlignment="1">
      <alignment horizontal="center" vertical="center"/>
    </xf>
    <xf numFmtId="2" fontId="5" fillId="3" borderId="6" xfId="3" applyNumberFormat="1" applyFont="1" applyFill="1" applyBorder="1" applyAlignment="1">
      <alignment horizontal="center" vertical="center" wrapText="1"/>
    </xf>
    <xf numFmtId="1" fontId="2" fillId="3" borderId="15" xfId="3" applyNumberFormat="1" applyFill="1" applyBorder="1" applyAlignment="1">
      <alignment horizontal="center" vertical="center"/>
    </xf>
    <xf numFmtId="1" fontId="2" fillId="3" borderId="18" xfId="3" applyNumberFormat="1" applyFill="1" applyBorder="1" applyAlignment="1">
      <alignment horizontal="center" vertical="center"/>
    </xf>
    <xf numFmtId="2" fontId="2" fillId="3" borderId="6" xfId="3" applyNumberFormat="1" applyFill="1" applyBorder="1" applyAlignment="1">
      <alignment horizontal="center" vertical="center" wrapText="1"/>
    </xf>
    <xf numFmtId="10" fontId="2" fillId="2" borderId="14" xfId="2" applyNumberFormat="1" applyFont="1" applyFill="1" applyBorder="1" applyAlignment="1">
      <alignment horizontal="center" vertical="center"/>
    </xf>
    <xf numFmtId="10" fontId="2" fillId="2" borderId="6" xfId="2" applyNumberFormat="1" applyFont="1" applyFill="1" applyBorder="1" applyAlignment="1">
      <alignment horizontal="center" vertical="center"/>
    </xf>
    <xf numFmtId="0" fontId="0" fillId="0" borderId="0" xfId="0" applyFill="1" applyBorder="1"/>
    <xf numFmtId="10" fontId="2" fillId="0" borderId="0" xfId="2" applyNumberFormat="1" applyFont="1" applyFill="1" applyBorder="1" applyAlignment="1">
      <alignment horizontal="center" vertical="center"/>
    </xf>
    <xf numFmtId="0" fontId="2" fillId="2" borderId="14" xfId="3" applyFill="1" applyBorder="1" applyAlignment="1">
      <alignment horizontal="center" vertical="center" wrapText="1"/>
    </xf>
    <xf numFmtId="0" fontId="2" fillId="2" borderId="15" xfId="3" applyFill="1" applyBorder="1" applyAlignment="1">
      <alignment horizontal="center" vertical="center" wrapText="1"/>
    </xf>
    <xf numFmtId="0" fontId="2" fillId="2" borderId="16" xfId="3" applyFill="1" applyBorder="1" applyAlignment="1">
      <alignment horizontal="center" vertical="center" wrapText="1"/>
    </xf>
    <xf numFmtId="0" fontId="2" fillId="0" borderId="17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2" fillId="5" borderId="17" xfId="3" applyFill="1" applyBorder="1" applyAlignment="1">
      <alignment horizontal="center" vertical="center" wrapText="1"/>
    </xf>
    <xf numFmtId="0" fontId="2" fillId="5" borderId="15" xfId="3" applyFill="1" applyBorder="1" applyAlignment="1">
      <alignment horizontal="center" vertical="center" wrapText="1"/>
    </xf>
    <xf numFmtId="0" fontId="2" fillId="5" borderId="16" xfId="3" applyFill="1" applyBorder="1" applyAlignment="1">
      <alignment horizontal="center" vertical="center" wrapText="1"/>
    </xf>
    <xf numFmtId="0" fontId="2" fillId="4" borderId="17" xfId="3" applyFill="1" applyBorder="1" applyAlignment="1">
      <alignment horizontal="center" vertical="center" wrapText="1"/>
    </xf>
    <xf numFmtId="0" fontId="2" fillId="4" borderId="15" xfId="3" applyFill="1" applyBorder="1" applyAlignment="1">
      <alignment horizontal="center" vertical="center" wrapText="1"/>
    </xf>
    <xf numFmtId="0" fontId="2" fillId="4" borderId="18" xfId="3" applyFill="1" applyBorder="1" applyAlignment="1">
      <alignment horizontal="center" vertical="center" wrapText="1"/>
    </xf>
    <xf numFmtId="2" fontId="2" fillId="3" borderId="24" xfId="3" applyNumberFormat="1" applyFill="1" applyBorder="1" applyAlignment="1">
      <alignment horizontal="center" vertical="center" wrapText="1"/>
    </xf>
    <xf numFmtId="2" fontId="2" fillId="3" borderId="25" xfId="3" applyNumberFormat="1" applyFill="1" applyBorder="1" applyAlignment="1">
      <alignment horizontal="center" vertical="center" wrapText="1"/>
    </xf>
    <xf numFmtId="2" fontId="5" fillId="3" borderId="24" xfId="3" applyNumberFormat="1" applyFont="1" applyFill="1" applyBorder="1" applyAlignment="1">
      <alignment horizontal="center" vertical="center" wrapText="1"/>
    </xf>
    <xf numFmtId="2" fontId="5" fillId="3" borderId="25" xfId="3" applyNumberFormat="1" applyFont="1" applyFill="1" applyBorder="1" applyAlignment="1">
      <alignment horizontal="center" vertical="center" wrapText="1"/>
    </xf>
    <xf numFmtId="2" fontId="2" fillId="3" borderId="50" xfId="3" applyNumberFormat="1" applyFill="1" applyBorder="1" applyAlignment="1">
      <alignment horizontal="center" vertical="center" wrapText="1"/>
    </xf>
    <xf numFmtId="2" fontId="5" fillId="3" borderId="50" xfId="3" applyNumberFormat="1" applyFont="1" applyFill="1" applyBorder="1" applyAlignment="1">
      <alignment horizontal="center" vertical="center" wrapText="1"/>
    </xf>
    <xf numFmtId="49" fontId="2" fillId="8" borderId="3" xfId="3" applyNumberFormat="1" applyFill="1" applyBorder="1" applyAlignment="1">
      <alignment horizontal="right" vertical="center"/>
    </xf>
    <xf numFmtId="49" fontId="2" fillId="8" borderId="4" xfId="3" applyNumberFormat="1" applyFill="1" applyBorder="1" applyAlignment="1">
      <alignment horizontal="right" vertical="center"/>
    </xf>
    <xf numFmtId="49" fontId="2" fillId="8" borderId="5" xfId="3" applyNumberFormat="1" applyFill="1" applyBorder="1" applyAlignment="1">
      <alignment horizontal="right" vertical="center"/>
    </xf>
    <xf numFmtId="0" fontId="2" fillId="0" borderId="34" xfId="3" applyBorder="1" applyAlignment="1">
      <alignment horizontal="center" vertical="center"/>
    </xf>
    <xf numFmtId="0" fontId="2" fillId="0" borderId="35" xfId="3" applyBorder="1" applyAlignment="1">
      <alignment horizontal="center" vertical="center"/>
    </xf>
    <xf numFmtId="0" fontId="2" fillId="0" borderId="32" xfId="3" applyBorder="1" applyAlignment="1">
      <alignment horizontal="center" vertical="center"/>
    </xf>
    <xf numFmtId="0" fontId="2" fillId="0" borderId="39" xfId="3" applyBorder="1" applyAlignment="1">
      <alignment horizontal="center" vertical="center"/>
    </xf>
    <xf numFmtId="0" fontId="2" fillId="0" borderId="33" xfId="3" applyBorder="1" applyAlignment="1">
      <alignment horizontal="center" vertical="center"/>
    </xf>
    <xf numFmtId="0" fontId="2" fillId="0" borderId="36" xfId="3" applyBorder="1" applyAlignment="1">
      <alignment horizontal="center" vertical="center"/>
    </xf>
    <xf numFmtId="0" fontId="2" fillId="0" borderId="30" xfId="3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8" fillId="7" borderId="34" xfId="3" applyFont="1" applyFill="1" applyBorder="1" applyAlignment="1">
      <alignment horizontal="center" vertical="center"/>
    </xf>
    <xf numFmtId="0" fontId="8" fillId="7" borderId="30" xfId="3" applyFont="1" applyFill="1" applyBorder="1" applyAlignment="1">
      <alignment horizontal="center" vertical="center"/>
    </xf>
    <xf numFmtId="0" fontId="8" fillId="7" borderId="35" xfId="3" applyFont="1" applyFill="1" applyBorder="1" applyAlignment="1">
      <alignment horizontal="center" vertical="center"/>
    </xf>
    <xf numFmtId="0" fontId="8" fillId="7" borderId="33" xfId="3" applyFont="1" applyFill="1" applyBorder="1" applyAlignment="1">
      <alignment horizontal="center" vertical="center"/>
    </xf>
    <xf numFmtId="0" fontId="8" fillId="7" borderId="1" xfId="3" applyFont="1" applyFill="1" applyBorder="1" applyAlignment="1">
      <alignment horizontal="center" vertical="center"/>
    </xf>
    <xf numFmtId="0" fontId="8" fillId="7" borderId="36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/>
    </xf>
    <xf numFmtId="0" fontId="2" fillId="2" borderId="34" xfId="3" applyFill="1" applyBorder="1" applyAlignment="1">
      <alignment horizontal="center" vertical="center" wrapText="1"/>
    </xf>
    <xf numFmtId="0" fontId="2" fillId="2" borderId="30" xfId="3" applyFill="1" applyBorder="1" applyAlignment="1">
      <alignment horizontal="center" vertical="center" wrapText="1"/>
    </xf>
    <xf numFmtId="0" fontId="2" fillId="2" borderId="35" xfId="3" applyFill="1" applyBorder="1" applyAlignment="1">
      <alignment horizontal="center" vertical="center" wrapText="1"/>
    </xf>
    <xf numFmtId="0" fontId="2" fillId="2" borderId="33" xfId="3" applyFill="1" applyBorder="1" applyAlignment="1">
      <alignment horizontal="center" vertical="center" wrapText="1"/>
    </xf>
    <xf numFmtId="0" fontId="2" fillId="2" borderId="1" xfId="3" applyFill="1" applyBorder="1" applyAlignment="1">
      <alignment horizontal="center" vertical="center" wrapText="1"/>
    </xf>
    <xf numFmtId="0" fontId="2" fillId="2" borderId="36" xfId="3" applyFill="1" applyBorder="1" applyAlignment="1">
      <alignment horizontal="center" vertical="center" wrapText="1"/>
    </xf>
    <xf numFmtId="0" fontId="2" fillId="0" borderId="34" xfId="3" applyBorder="1" applyAlignment="1">
      <alignment horizontal="center" vertical="center" wrapText="1"/>
    </xf>
    <xf numFmtId="0" fontId="2" fillId="0" borderId="30" xfId="3" applyBorder="1" applyAlignment="1">
      <alignment horizontal="center" vertical="center" wrapText="1"/>
    </xf>
    <xf numFmtId="0" fontId="2" fillId="0" borderId="35" xfId="3" applyBorder="1" applyAlignment="1">
      <alignment horizontal="center" vertical="center" wrapText="1"/>
    </xf>
    <xf numFmtId="0" fontId="2" fillId="0" borderId="33" xfId="3" applyBorder="1" applyAlignment="1">
      <alignment horizontal="center" vertical="center" wrapText="1"/>
    </xf>
    <xf numFmtId="0" fontId="2" fillId="0" borderId="1" xfId="3" applyBorder="1" applyAlignment="1">
      <alignment horizontal="center" vertical="center" wrapText="1"/>
    </xf>
    <xf numFmtId="0" fontId="2" fillId="0" borderId="36" xfId="3" applyBorder="1" applyAlignment="1">
      <alignment horizontal="center" vertical="center" wrapText="1"/>
    </xf>
    <xf numFmtId="0" fontId="2" fillId="5" borderId="34" xfId="3" applyFill="1" applyBorder="1" applyAlignment="1">
      <alignment horizontal="center" vertical="center" wrapText="1"/>
    </xf>
    <xf numFmtId="0" fontId="2" fillId="5" borderId="30" xfId="3" applyFill="1" applyBorder="1" applyAlignment="1">
      <alignment horizontal="center" vertical="center" wrapText="1"/>
    </xf>
    <xf numFmtId="0" fontId="2" fillId="5" borderId="35" xfId="3" applyFill="1" applyBorder="1" applyAlignment="1">
      <alignment horizontal="center" vertical="center" wrapText="1"/>
    </xf>
    <xf numFmtId="0" fontId="2" fillId="5" borderId="33" xfId="3" applyFill="1" applyBorder="1" applyAlignment="1">
      <alignment horizontal="center" vertical="center" wrapText="1"/>
    </xf>
    <xf numFmtId="0" fontId="2" fillId="5" borderId="1" xfId="3" applyFill="1" applyBorder="1" applyAlignment="1">
      <alignment horizontal="center" vertical="center" wrapText="1"/>
    </xf>
    <xf numFmtId="0" fontId="2" fillId="5" borderId="36" xfId="3" applyFill="1" applyBorder="1" applyAlignment="1">
      <alignment horizontal="center" vertical="center" wrapText="1"/>
    </xf>
    <xf numFmtId="0" fontId="2" fillId="4" borderId="34" xfId="3" applyFill="1" applyBorder="1" applyAlignment="1">
      <alignment horizontal="center" vertical="center" wrapText="1"/>
    </xf>
    <xf numFmtId="0" fontId="2" fillId="4" borderId="30" xfId="3" applyFill="1" applyBorder="1" applyAlignment="1">
      <alignment horizontal="center" vertical="center" wrapText="1"/>
    </xf>
    <xf numFmtId="0" fontId="2" fillId="4" borderId="35" xfId="3" applyFill="1" applyBorder="1" applyAlignment="1">
      <alignment horizontal="center" vertical="center" wrapText="1"/>
    </xf>
    <xf numFmtId="0" fontId="2" fillId="4" borderId="33" xfId="3" applyFill="1" applyBorder="1" applyAlignment="1">
      <alignment horizontal="center" vertical="center" wrapText="1"/>
    </xf>
    <xf numFmtId="0" fontId="2" fillId="4" borderId="1" xfId="3" applyFill="1" applyBorder="1" applyAlignment="1">
      <alignment horizontal="center" vertical="center" wrapText="1"/>
    </xf>
    <xf numFmtId="0" fontId="2" fillId="4" borderId="36" xfId="3" applyFill="1" applyBorder="1" applyAlignment="1">
      <alignment horizontal="center" vertical="center" wrapText="1"/>
    </xf>
    <xf numFmtId="49" fontId="2" fillId="8" borderId="4" xfId="3" applyNumberFormat="1" applyFill="1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2" fillId="0" borderId="4" xfId="3" applyBorder="1" applyAlignment="1">
      <alignment horizontal="center" vertical="center"/>
    </xf>
    <xf numFmtId="0" fontId="2" fillId="0" borderId="5" xfId="3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0" borderId="14" xfId="3" applyBorder="1" applyAlignment="1">
      <alignment horizontal="center" vertical="center"/>
    </xf>
    <xf numFmtId="0" fontId="2" fillId="0" borderId="18" xfId="3" applyBorder="1" applyAlignment="1">
      <alignment horizontal="center" vertical="center"/>
    </xf>
    <xf numFmtId="0" fontId="2" fillId="0" borderId="40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3" xfId="3" applyBorder="1" applyAlignment="1" applyProtection="1">
      <alignment horizontal="center" vertical="center"/>
      <protection locked="0"/>
    </xf>
    <xf numFmtId="0" fontId="2" fillId="0" borderId="4" xfId="3" applyBorder="1" applyAlignment="1" applyProtection="1">
      <alignment horizontal="center" vertical="center"/>
      <protection locked="0"/>
    </xf>
    <xf numFmtId="0" fontId="2" fillId="0" borderId="5" xfId="3" applyBorder="1" applyAlignment="1" applyProtection="1">
      <alignment horizontal="center" vertical="center"/>
      <protection locked="0"/>
    </xf>
  </cellXfs>
  <cellStyles count="4">
    <cellStyle name="Komma" xfId="1" builtinId="3"/>
    <cellStyle name="Normal 2" xfId="3" xr:uid="{00000000-0005-0000-0000-000002000000}"/>
    <cellStyle name="Prozent" xfId="2" builtinId="5"/>
    <cellStyle name="Standard" xfId="0" builtinId="0"/>
  </cellStyles>
  <dxfs count="47"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D6" fmlaRange="$AE$7:$AE$10" noThreeD="1" sel="1" val="0"/>
</file>

<file path=xl/ctrlProps/ctrlProp2.xml><?xml version="1.0" encoding="utf-8"?>
<formControlPr xmlns="http://schemas.microsoft.com/office/spreadsheetml/2009/9/main" objectType="Drop" dropStyle="combo" dx="16" fmlaLink="C6" fmlaRange="$AC$7:$AC$8" noThreeD="1" sel="2" val="0"/>
</file>

<file path=xl/ctrlProps/ctrlProp3.xml><?xml version="1.0" encoding="utf-8"?>
<formControlPr xmlns="http://schemas.microsoft.com/office/spreadsheetml/2009/9/main" objectType="Drop" dropStyle="combo" dx="16" fmlaLink="D7" fmlaRange="$AE$7:$AE$10" noThreeD="1" sel="2" val="0"/>
</file>

<file path=xl/ctrlProps/ctrlProp4.xml><?xml version="1.0" encoding="utf-8"?>
<formControlPr xmlns="http://schemas.microsoft.com/office/spreadsheetml/2009/9/main" objectType="Drop" dropStyle="combo" dx="16" fmlaLink="C7" fmlaRange="$AC$7:$AC$8" noThreeD="1" sel="2" val="0"/>
</file>

<file path=xl/ctrlProps/ctrlProp5.xml><?xml version="1.0" encoding="utf-8"?>
<formControlPr xmlns="http://schemas.microsoft.com/office/spreadsheetml/2009/9/main" objectType="Drop" dropStyle="combo" dx="16" fmlaLink="D8" fmlaRange="$AE$7:$AE$10" noThreeD="1" sel="3" val="0"/>
</file>

<file path=xl/ctrlProps/ctrlProp6.xml><?xml version="1.0" encoding="utf-8"?>
<formControlPr xmlns="http://schemas.microsoft.com/office/spreadsheetml/2009/9/main" objectType="Drop" dropStyle="combo" dx="16" fmlaLink="C8" fmlaRange="$AC$7:$AC$8" noThreeD="1" sel="2" val="0"/>
</file>

<file path=xl/ctrlProps/ctrlProp7.xml><?xml version="1.0" encoding="utf-8"?>
<formControlPr xmlns="http://schemas.microsoft.com/office/spreadsheetml/2009/9/main" objectType="Drop" dropStyle="combo" dx="16" fmlaLink="D9" fmlaRange="$AE$7:$AE$10" noThreeD="1" sel="4" val="0"/>
</file>

<file path=xl/ctrlProps/ctrlProp8.xml><?xml version="1.0" encoding="utf-8"?>
<formControlPr xmlns="http://schemas.microsoft.com/office/spreadsheetml/2009/9/main" objectType="Drop" dropStyle="combo" dx="16" fmlaLink="C9" fmlaRange="$AC$7:$AC$8" noThreeD="1" sel="2" val="0"/>
</file>

<file path=xl/ctrlProps/ctrlProp9.xml><?xml version="1.0" encoding="utf-8"?>
<formControlPr xmlns="http://schemas.microsoft.com/office/spreadsheetml/2009/9/main" objectType="Drop" dropStyle="combo" dx="16" fmlaLink="D10" fmlaRange="$AE$7:$AE$10" noThreeD="1" sel="1" val="0"/>
</file>

<file path=xl/ctrlProps/ctrlProp10.xml><?xml version="1.0" encoding="utf-8"?>
<formControlPr xmlns="http://schemas.microsoft.com/office/spreadsheetml/2009/9/main" objectType="Drop" dropStyle="combo" dx="16" fmlaLink="C10" fmlaRange="$AC$7:$AC$8" noThreeD="1" sel="2" val="0"/>
</file>

<file path=xl/ctrlProps/ctrlProp11.xml><?xml version="1.0" encoding="utf-8"?>
<formControlPr xmlns="http://schemas.microsoft.com/office/spreadsheetml/2009/9/main" objectType="Drop" dropStyle="combo" dx="16" fmlaLink="D11" fmlaRange="$AE$7:$AE$10" noThreeD="1" sel="2" val="0"/>
</file>

<file path=xl/ctrlProps/ctrlProp12.xml><?xml version="1.0" encoding="utf-8"?>
<formControlPr xmlns="http://schemas.microsoft.com/office/spreadsheetml/2009/9/main" objectType="Drop" dropStyle="combo" dx="16" fmlaLink="C11" fmlaRange="$AC$7:$AC$8" noThreeD="1" sel="2" val="0"/>
</file>

<file path=xl/ctrlProps/ctrlProp13.xml><?xml version="1.0" encoding="utf-8"?>
<formControlPr xmlns="http://schemas.microsoft.com/office/spreadsheetml/2009/9/main" objectType="Drop" dropStyle="combo" dx="16" fmlaLink="D12" fmlaRange="$AE$7:$AE$10" noThreeD="1" sel="3" val="0"/>
</file>

<file path=xl/ctrlProps/ctrlProp14.xml><?xml version="1.0" encoding="utf-8"?>
<formControlPr xmlns="http://schemas.microsoft.com/office/spreadsheetml/2009/9/main" objectType="Drop" dropStyle="combo" dx="16" fmlaLink="C12" fmlaRange="$AC$7:$AC$8" noThreeD="1" sel="2" val="0"/>
</file>

<file path=xl/ctrlProps/ctrlProp15.xml><?xml version="1.0" encoding="utf-8"?>
<formControlPr xmlns="http://schemas.microsoft.com/office/spreadsheetml/2009/9/main" objectType="Drop" dropStyle="combo" dx="16" fmlaLink="D13" fmlaRange="$AE$7:$AE$10" noThreeD="1" sel="4" val="0"/>
</file>

<file path=xl/ctrlProps/ctrlProp16.xml><?xml version="1.0" encoding="utf-8"?>
<formControlPr xmlns="http://schemas.microsoft.com/office/spreadsheetml/2009/9/main" objectType="Drop" dropStyle="combo" dx="16" fmlaLink="C13" fmlaRange="$AC$7:$AC$8" noThreeD="1" sel="2" val="0"/>
</file>

<file path=xl/ctrlProps/ctrlProp17.xml><?xml version="1.0" encoding="utf-8"?>
<formControlPr xmlns="http://schemas.microsoft.com/office/spreadsheetml/2009/9/main" objectType="Drop" dropStyle="combo" dx="16" fmlaLink="D14" fmlaRange="$AE$7:$AE$10" noThreeD="1" sel="1" val="0"/>
</file>

<file path=xl/ctrlProps/ctrlProp18.xml><?xml version="1.0" encoding="utf-8"?>
<formControlPr xmlns="http://schemas.microsoft.com/office/spreadsheetml/2009/9/main" objectType="Drop" dropStyle="combo" dx="16" fmlaLink="C14" fmlaRange="$AC$7:$AC$8" noThreeD="1" sel="2" val="0"/>
</file>

<file path=xl/ctrlProps/ctrlProp19.xml><?xml version="1.0" encoding="utf-8"?>
<formControlPr xmlns="http://schemas.microsoft.com/office/spreadsheetml/2009/9/main" objectType="Drop" dropStyle="combo" dx="16" fmlaLink="D15" fmlaRange="$AE$7:$AE$10" noThreeD="1" sel="2" val="0"/>
</file>

<file path=xl/ctrlProps/ctrlProp20.xml><?xml version="1.0" encoding="utf-8"?>
<formControlPr xmlns="http://schemas.microsoft.com/office/spreadsheetml/2009/9/main" objectType="Drop" dropStyle="combo" dx="16" fmlaLink="C15" fmlaRange="$AC$7:$AC$8" noThreeD="1" sel="2" val="0"/>
</file>

<file path=xl/ctrlProps/ctrlProp21.xml><?xml version="1.0" encoding="utf-8"?>
<formControlPr xmlns="http://schemas.microsoft.com/office/spreadsheetml/2009/9/main" objectType="Drop" dropStyle="combo" dx="16" fmlaLink="D16" fmlaRange="$AE$7:$AE$10" noThreeD="1" sel="3" val="0"/>
</file>

<file path=xl/ctrlProps/ctrlProp22.xml><?xml version="1.0" encoding="utf-8"?>
<formControlPr xmlns="http://schemas.microsoft.com/office/spreadsheetml/2009/9/main" objectType="Drop" dropStyle="combo" dx="16" fmlaLink="C16" fmlaRange="$AC$7:$AC$8" noThreeD="1" sel="2" val="0"/>
</file>

<file path=xl/ctrlProps/ctrlProp23.xml><?xml version="1.0" encoding="utf-8"?>
<formControlPr xmlns="http://schemas.microsoft.com/office/spreadsheetml/2009/9/main" objectType="Drop" dropStyle="combo" dx="16" fmlaLink="D17" fmlaRange="$AE$7:$AE$10" noThreeD="1" sel="4" val="0"/>
</file>

<file path=xl/ctrlProps/ctrlProp24.xml><?xml version="1.0" encoding="utf-8"?>
<formControlPr xmlns="http://schemas.microsoft.com/office/spreadsheetml/2009/9/main" objectType="Drop" dropStyle="combo" dx="16" fmlaLink="C17" fmlaRange="$AC$7:$AC$8" noThreeD="1" sel="2" val="0"/>
</file>

<file path=xl/ctrlProps/ctrlProp25.xml><?xml version="1.0" encoding="utf-8"?>
<formControlPr xmlns="http://schemas.microsoft.com/office/spreadsheetml/2009/9/main" objectType="Drop" dropStyle="combo" dx="16" fmlaLink="D18" fmlaRange="$AE$7:$AE$10" noThreeD="1" sel="1" val="0"/>
</file>

<file path=xl/ctrlProps/ctrlProp26.xml><?xml version="1.0" encoding="utf-8"?>
<formControlPr xmlns="http://schemas.microsoft.com/office/spreadsheetml/2009/9/main" objectType="Drop" dropStyle="combo" dx="16" fmlaLink="C18" fmlaRange="$AC$7:$AC$8" noThreeD="1" sel="1" val="0"/>
</file>

<file path=xl/ctrlProps/ctrlProp27.xml><?xml version="1.0" encoding="utf-8"?>
<formControlPr xmlns="http://schemas.microsoft.com/office/spreadsheetml/2009/9/main" objectType="Drop" dropStyle="combo" dx="16" fmlaLink="D19" fmlaRange="$AE$7:$AE$10" noThreeD="1" sel="2" val="0"/>
</file>

<file path=xl/ctrlProps/ctrlProp28.xml><?xml version="1.0" encoding="utf-8"?>
<formControlPr xmlns="http://schemas.microsoft.com/office/spreadsheetml/2009/9/main" objectType="Drop" dropStyle="combo" dx="16" fmlaLink="C19" fmlaRange="$AC$7:$AC$8" noThreeD="1" sel="1" val="0"/>
</file>

<file path=xl/ctrlProps/ctrlProp29.xml><?xml version="1.0" encoding="utf-8"?>
<formControlPr xmlns="http://schemas.microsoft.com/office/spreadsheetml/2009/9/main" objectType="Drop" dropStyle="combo" dx="16" fmlaLink="D20" fmlaRange="$AE$7:$AE$10" noThreeD="1" sel="3" val="0"/>
</file>

<file path=xl/ctrlProps/ctrlProp30.xml><?xml version="1.0" encoding="utf-8"?>
<formControlPr xmlns="http://schemas.microsoft.com/office/spreadsheetml/2009/9/main" objectType="Drop" dropStyle="combo" dx="16" fmlaLink="C20" fmlaRange="$AC$7:$AC$8" noThreeD="1" sel="1" val="0"/>
</file>

<file path=xl/ctrlProps/ctrlProp31.xml><?xml version="1.0" encoding="utf-8"?>
<formControlPr xmlns="http://schemas.microsoft.com/office/spreadsheetml/2009/9/main" objectType="Drop" dropStyle="combo" dx="16" fmlaLink="D21" fmlaRange="$AE$7:$AE$10" noThreeD="1" sel="4" val="0"/>
</file>

<file path=xl/ctrlProps/ctrlProp32.xml><?xml version="1.0" encoding="utf-8"?>
<formControlPr xmlns="http://schemas.microsoft.com/office/spreadsheetml/2009/9/main" objectType="Drop" dropStyle="combo" dx="16" fmlaLink="C21" fmlaRange="$AC$7:$AC$8" noThreeD="1" sel="1" val="0"/>
</file>

<file path=xl/ctrlProps/ctrlProp33.xml><?xml version="1.0" encoding="utf-8"?>
<formControlPr xmlns="http://schemas.microsoft.com/office/spreadsheetml/2009/9/main" objectType="Drop" dropStyle="combo" dx="16" fmlaLink="D22" fmlaRange="$AE$7:$AE$10" noThreeD="1" sel="1" val="0"/>
</file>

<file path=xl/ctrlProps/ctrlProp34.xml><?xml version="1.0" encoding="utf-8"?>
<formControlPr xmlns="http://schemas.microsoft.com/office/spreadsheetml/2009/9/main" objectType="Drop" dropStyle="combo" dx="16" fmlaLink="C22" fmlaRange="$AC$7:$AC$8" noThreeD="1" sel="1" val="0"/>
</file>

<file path=xl/ctrlProps/ctrlProp35.xml><?xml version="1.0" encoding="utf-8"?>
<formControlPr xmlns="http://schemas.microsoft.com/office/spreadsheetml/2009/9/main" objectType="Drop" dropStyle="combo" dx="16" fmlaLink="D23" fmlaRange="$AE$7:$AE$10" noThreeD="1" sel="2" val="0"/>
</file>

<file path=xl/ctrlProps/ctrlProp36.xml><?xml version="1.0" encoding="utf-8"?>
<formControlPr xmlns="http://schemas.microsoft.com/office/spreadsheetml/2009/9/main" objectType="Drop" dropStyle="combo" dx="16" fmlaLink="C23" fmlaRange="$AC$7:$AC$8" noThreeD="1" sel="1" val="0"/>
</file>

<file path=xl/ctrlProps/ctrlProp37.xml><?xml version="1.0" encoding="utf-8"?>
<formControlPr xmlns="http://schemas.microsoft.com/office/spreadsheetml/2009/9/main" objectType="Drop" dropStyle="combo" dx="16" fmlaLink="D24" fmlaRange="$AE$7:$AE$10" noThreeD="1" sel="3" val="0"/>
</file>

<file path=xl/ctrlProps/ctrlProp38.xml><?xml version="1.0" encoding="utf-8"?>
<formControlPr xmlns="http://schemas.microsoft.com/office/spreadsheetml/2009/9/main" objectType="Drop" dropStyle="combo" dx="16" fmlaLink="C24" fmlaRange="$AC$7:$AC$8" noThreeD="1" sel="1" val="0"/>
</file>

<file path=xl/ctrlProps/ctrlProp39.xml><?xml version="1.0" encoding="utf-8"?>
<formControlPr xmlns="http://schemas.microsoft.com/office/spreadsheetml/2009/9/main" objectType="Drop" dropStyle="combo" dx="16" fmlaLink="D25" fmlaRange="$AE$7:$AE$10" noThreeD="1" sel="4" val="0"/>
</file>

<file path=xl/ctrlProps/ctrlProp40.xml><?xml version="1.0" encoding="utf-8"?>
<formControlPr xmlns="http://schemas.microsoft.com/office/spreadsheetml/2009/9/main" objectType="Drop" dropStyle="combo" dx="16" fmlaLink="C25" fmlaRange="$AC$7:$AC$8" noThreeD="1" sel="1" val="0"/>
</file>

<file path=xl/ctrlProps/ctrlProp41.xml><?xml version="1.0" encoding="utf-8"?>
<formControlPr xmlns="http://schemas.microsoft.com/office/spreadsheetml/2009/9/main" objectType="Drop" dropStyle="combo" dx="16" fmlaLink="D26" fmlaRange="$AE$7:$AE$10" noThreeD="1" sel="1" val="0"/>
</file>

<file path=xl/ctrlProps/ctrlProp42.xml><?xml version="1.0" encoding="utf-8"?>
<formControlPr xmlns="http://schemas.microsoft.com/office/spreadsheetml/2009/9/main" objectType="Drop" dropStyle="combo" dx="16" fmlaLink="C26" fmlaRange="$AC$7:$AC$8" noThreeD="1" sel="1" val="0"/>
</file>

<file path=xl/ctrlProps/ctrlProp43.xml><?xml version="1.0" encoding="utf-8"?>
<formControlPr xmlns="http://schemas.microsoft.com/office/spreadsheetml/2009/9/main" objectType="Drop" dropStyle="combo" dx="16" fmlaLink="D27" fmlaRange="$AE$7:$AE$10" noThreeD="1" sel="2" val="0"/>
</file>

<file path=xl/ctrlProps/ctrlProp44.xml><?xml version="1.0" encoding="utf-8"?>
<formControlPr xmlns="http://schemas.microsoft.com/office/spreadsheetml/2009/9/main" objectType="Drop" dropStyle="combo" dx="16" fmlaLink="C27" fmlaRange="$AC$7:$AC$8" noThreeD="1" sel="1" val="0"/>
</file>

<file path=xl/ctrlProps/ctrlProp45.xml><?xml version="1.0" encoding="utf-8"?>
<formControlPr xmlns="http://schemas.microsoft.com/office/spreadsheetml/2009/9/main" objectType="Drop" dropStyle="combo" dx="16" fmlaLink="D28" fmlaRange="$AE$7:$AE$10" noThreeD="1" sel="3" val="0"/>
</file>

<file path=xl/ctrlProps/ctrlProp46.xml><?xml version="1.0" encoding="utf-8"?>
<formControlPr xmlns="http://schemas.microsoft.com/office/spreadsheetml/2009/9/main" objectType="Drop" dropStyle="combo" dx="16" fmlaLink="C28" fmlaRange="$AC$7:$AC$8" noThreeD="1" sel="1" val="0"/>
</file>

<file path=xl/ctrlProps/ctrlProp47.xml><?xml version="1.0" encoding="utf-8"?>
<formControlPr xmlns="http://schemas.microsoft.com/office/spreadsheetml/2009/9/main" objectType="Drop" dropStyle="combo" dx="16" fmlaLink="D29" fmlaRange="$AE$7:$AE$10" noThreeD="1" sel="4" val="0"/>
</file>

<file path=xl/ctrlProps/ctrlProp48.xml><?xml version="1.0" encoding="utf-8"?>
<formControlPr xmlns="http://schemas.microsoft.com/office/spreadsheetml/2009/9/main" objectType="Drop" dropStyle="combo" dx="16" fmlaLink="C29" fmlaRange="$AC$7:$AC$8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5</xdr:row>
          <xdr:rowOff>38100</xdr:rowOff>
        </xdr:from>
        <xdr:to>
          <xdr:col>3</xdr:col>
          <xdr:colOff>485775</xdr:colOff>
          <xdr:row>5</xdr:row>
          <xdr:rowOff>219075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38100</xdr:rowOff>
        </xdr:from>
        <xdr:to>
          <xdr:col>2</xdr:col>
          <xdr:colOff>676275</xdr:colOff>
          <xdr:row>5</xdr:row>
          <xdr:rowOff>228600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38100</xdr:rowOff>
        </xdr:from>
        <xdr:to>
          <xdr:col>3</xdr:col>
          <xdr:colOff>485775</xdr:colOff>
          <xdr:row>6</xdr:row>
          <xdr:rowOff>219075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6</xdr:row>
          <xdr:rowOff>38100</xdr:rowOff>
        </xdr:from>
        <xdr:to>
          <xdr:col>2</xdr:col>
          <xdr:colOff>676275</xdr:colOff>
          <xdr:row>6</xdr:row>
          <xdr:rowOff>228600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7</xdr:row>
          <xdr:rowOff>38100</xdr:rowOff>
        </xdr:from>
        <xdr:to>
          <xdr:col>3</xdr:col>
          <xdr:colOff>485775</xdr:colOff>
          <xdr:row>7</xdr:row>
          <xdr:rowOff>219075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7</xdr:row>
          <xdr:rowOff>38100</xdr:rowOff>
        </xdr:from>
        <xdr:to>
          <xdr:col>2</xdr:col>
          <xdr:colOff>676275</xdr:colOff>
          <xdr:row>7</xdr:row>
          <xdr:rowOff>228600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38100</xdr:rowOff>
        </xdr:from>
        <xdr:to>
          <xdr:col>3</xdr:col>
          <xdr:colOff>485775</xdr:colOff>
          <xdr:row>8</xdr:row>
          <xdr:rowOff>219075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38100</xdr:rowOff>
        </xdr:from>
        <xdr:to>
          <xdr:col>2</xdr:col>
          <xdr:colOff>676275</xdr:colOff>
          <xdr:row>8</xdr:row>
          <xdr:rowOff>228600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38100</xdr:rowOff>
        </xdr:from>
        <xdr:to>
          <xdr:col>3</xdr:col>
          <xdr:colOff>485775</xdr:colOff>
          <xdr:row>9</xdr:row>
          <xdr:rowOff>219075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</xdr:row>
          <xdr:rowOff>38100</xdr:rowOff>
        </xdr:from>
        <xdr:to>
          <xdr:col>2</xdr:col>
          <xdr:colOff>676275</xdr:colOff>
          <xdr:row>9</xdr:row>
          <xdr:rowOff>228600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38100</xdr:rowOff>
        </xdr:from>
        <xdr:to>
          <xdr:col>3</xdr:col>
          <xdr:colOff>485775</xdr:colOff>
          <xdr:row>10</xdr:row>
          <xdr:rowOff>219075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10</xdr:row>
          <xdr:rowOff>38100</xdr:rowOff>
        </xdr:from>
        <xdr:to>
          <xdr:col>2</xdr:col>
          <xdr:colOff>676275</xdr:colOff>
          <xdr:row>10</xdr:row>
          <xdr:rowOff>228600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38100</xdr:rowOff>
        </xdr:from>
        <xdr:to>
          <xdr:col>3</xdr:col>
          <xdr:colOff>485775</xdr:colOff>
          <xdr:row>11</xdr:row>
          <xdr:rowOff>219075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</xdr:row>
          <xdr:rowOff>38100</xdr:rowOff>
        </xdr:from>
        <xdr:to>
          <xdr:col>2</xdr:col>
          <xdr:colOff>676275</xdr:colOff>
          <xdr:row>11</xdr:row>
          <xdr:rowOff>228600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12</xdr:row>
          <xdr:rowOff>38100</xdr:rowOff>
        </xdr:from>
        <xdr:to>
          <xdr:col>3</xdr:col>
          <xdr:colOff>485775</xdr:colOff>
          <xdr:row>12</xdr:row>
          <xdr:rowOff>219075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12</xdr:row>
          <xdr:rowOff>38100</xdr:rowOff>
        </xdr:from>
        <xdr:to>
          <xdr:col>2</xdr:col>
          <xdr:colOff>676275</xdr:colOff>
          <xdr:row>12</xdr:row>
          <xdr:rowOff>228600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</xdr:row>
          <xdr:rowOff>38100</xdr:rowOff>
        </xdr:from>
        <xdr:to>
          <xdr:col>3</xdr:col>
          <xdr:colOff>485775</xdr:colOff>
          <xdr:row>13</xdr:row>
          <xdr:rowOff>219075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13</xdr:row>
          <xdr:rowOff>38100</xdr:rowOff>
        </xdr:from>
        <xdr:to>
          <xdr:col>2</xdr:col>
          <xdr:colOff>676275</xdr:colOff>
          <xdr:row>13</xdr:row>
          <xdr:rowOff>228600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47625</xdr:rowOff>
        </xdr:from>
        <xdr:to>
          <xdr:col>3</xdr:col>
          <xdr:colOff>485775</xdr:colOff>
          <xdr:row>14</xdr:row>
          <xdr:rowOff>228600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47625</xdr:rowOff>
        </xdr:from>
        <xdr:to>
          <xdr:col>2</xdr:col>
          <xdr:colOff>676275</xdr:colOff>
          <xdr:row>14</xdr:row>
          <xdr:rowOff>238125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38100</xdr:rowOff>
        </xdr:from>
        <xdr:to>
          <xdr:col>3</xdr:col>
          <xdr:colOff>485775</xdr:colOff>
          <xdr:row>15</xdr:row>
          <xdr:rowOff>219075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38100</xdr:rowOff>
        </xdr:from>
        <xdr:to>
          <xdr:col>2</xdr:col>
          <xdr:colOff>676275</xdr:colOff>
          <xdr:row>15</xdr:row>
          <xdr:rowOff>228600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16</xdr:row>
          <xdr:rowOff>38100</xdr:rowOff>
        </xdr:from>
        <xdr:to>
          <xdr:col>3</xdr:col>
          <xdr:colOff>485775</xdr:colOff>
          <xdr:row>16</xdr:row>
          <xdr:rowOff>219075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16</xdr:row>
          <xdr:rowOff>38100</xdr:rowOff>
        </xdr:from>
        <xdr:to>
          <xdr:col>2</xdr:col>
          <xdr:colOff>676275</xdr:colOff>
          <xdr:row>16</xdr:row>
          <xdr:rowOff>228600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38100</xdr:rowOff>
        </xdr:from>
        <xdr:to>
          <xdr:col>3</xdr:col>
          <xdr:colOff>485775</xdr:colOff>
          <xdr:row>17</xdr:row>
          <xdr:rowOff>219075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17</xdr:row>
          <xdr:rowOff>38100</xdr:rowOff>
        </xdr:from>
        <xdr:to>
          <xdr:col>2</xdr:col>
          <xdr:colOff>676275</xdr:colOff>
          <xdr:row>17</xdr:row>
          <xdr:rowOff>228600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18</xdr:row>
          <xdr:rowOff>47625</xdr:rowOff>
        </xdr:from>
        <xdr:to>
          <xdr:col>3</xdr:col>
          <xdr:colOff>485775</xdr:colOff>
          <xdr:row>18</xdr:row>
          <xdr:rowOff>228600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18</xdr:row>
          <xdr:rowOff>47625</xdr:rowOff>
        </xdr:from>
        <xdr:to>
          <xdr:col>2</xdr:col>
          <xdr:colOff>676275</xdr:colOff>
          <xdr:row>18</xdr:row>
          <xdr:rowOff>238125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47625</xdr:rowOff>
        </xdr:from>
        <xdr:to>
          <xdr:col>3</xdr:col>
          <xdr:colOff>485775</xdr:colOff>
          <xdr:row>19</xdr:row>
          <xdr:rowOff>228600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19</xdr:row>
          <xdr:rowOff>47625</xdr:rowOff>
        </xdr:from>
        <xdr:to>
          <xdr:col>2</xdr:col>
          <xdr:colOff>676275</xdr:colOff>
          <xdr:row>19</xdr:row>
          <xdr:rowOff>238125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20</xdr:row>
          <xdr:rowOff>47625</xdr:rowOff>
        </xdr:from>
        <xdr:to>
          <xdr:col>3</xdr:col>
          <xdr:colOff>485775</xdr:colOff>
          <xdr:row>20</xdr:row>
          <xdr:rowOff>228600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20</xdr:row>
          <xdr:rowOff>47625</xdr:rowOff>
        </xdr:from>
        <xdr:to>
          <xdr:col>2</xdr:col>
          <xdr:colOff>676275</xdr:colOff>
          <xdr:row>20</xdr:row>
          <xdr:rowOff>238125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21</xdr:row>
          <xdr:rowOff>47625</xdr:rowOff>
        </xdr:from>
        <xdr:to>
          <xdr:col>3</xdr:col>
          <xdr:colOff>485775</xdr:colOff>
          <xdr:row>21</xdr:row>
          <xdr:rowOff>228600</xdr:rowOff>
        </xdr:to>
        <xdr:sp macro="" textlink="">
          <xdr:nvSpPr>
            <xdr:cNvPr id="1084" name="Drop Dow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21</xdr:row>
          <xdr:rowOff>47625</xdr:rowOff>
        </xdr:from>
        <xdr:to>
          <xdr:col>2</xdr:col>
          <xdr:colOff>676275</xdr:colOff>
          <xdr:row>21</xdr:row>
          <xdr:rowOff>238125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22</xdr:row>
          <xdr:rowOff>47625</xdr:rowOff>
        </xdr:from>
        <xdr:to>
          <xdr:col>3</xdr:col>
          <xdr:colOff>485775</xdr:colOff>
          <xdr:row>22</xdr:row>
          <xdr:rowOff>228600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47625</xdr:rowOff>
        </xdr:from>
        <xdr:to>
          <xdr:col>2</xdr:col>
          <xdr:colOff>676275</xdr:colOff>
          <xdr:row>22</xdr:row>
          <xdr:rowOff>238125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47625</xdr:rowOff>
        </xdr:from>
        <xdr:to>
          <xdr:col>3</xdr:col>
          <xdr:colOff>485775</xdr:colOff>
          <xdr:row>23</xdr:row>
          <xdr:rowOff>228600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47625</xdr:rowOff>
        </xdr:from>
        <xdr:to>
          <xdr:col>2</xdr:col>
          <xdr:colOff>676275</xdr:colOff>
          <xdr:row>23</xdr:row>
          <xdr:rowOff>238125</xdr:rowOff>
        </xdr:to>
        <xdr:sp macro="" textlink="">
          <xdr:nvSpPr>
            <xdr:cNvPr id="1089" name="Drop Dow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47625</xdr:rowOff>
        </xdr:from>
        <xdr:to>
          <xdr:col>3</xdr:col>
          <xdr:colOff>485775</xdr:colOff>
          <xdr:row>24</xdr:row>
          <xdr:rowOff>228600</xdr:rowOff>
        </xdr:to>
        <xdr:sp macro="" textlink="">
          <xdr:nvSpPr>
            <xdr:cNvPr id="1090" name="Drop Dow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47625</xdr:rowOff>
        </xdr:from>
        <xdr:to>
          <xdr:col>2</xdr:col>
          <xdr:colOff>676275</xdr:colOff>
          <xdr:row>24</xdr:row>
          <xdr:rowOff>238125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25</xdr:row>
          <xdr:rowOff>47625</xdr:rowOff>
        </xdr:from>
        <xdr:to>
          <xdr:col>3</xdr:col>
          <xdr:colOff>485775</xdr:colOff>
          <xdr:row>25</xdr:row>
          <xdr:rowOff>228600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25</xdr:row>
          <xdr:rowOff>47625</xdr:rowOff>
        </xdr:from>
        <xdr:to>
          <xdr:col>2</xdr:col>
          <xdr:colOff>676275</xdr:colOff>
          <xdr:row>25</xdr:row>
          <xdr:rowOff>238125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26</xdr:row>
          <xdr:rowOff>47625</xdr:rowOff>
        </xdr:from>
        <xdr:to>
          <xdr:col>3</xdr:col>
          <xdr:colOff>485775</xdr:colOff>
          <xdr:row>26</xdr:row>
          <xdr:rowOff>228600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26</xdr:row>
          <xdr:rowOff>47625</xdr:rowOff>
        </xdr:from>
        <xdr:to>
          <xdr:col>2</xdr:col>
          <xdr:colOff>676275</xdr:colOff>
          <xdr:row>26</xdr:row>
          <xdr:rowOff>238125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47625</xdr:rowOff>
        </xdr:from>
        <xdr:to>
          <xdr:col>3</xdr:col>
          <xdr:colOff>485775</xdr:colOff>
          <xdr:row>27</xdr:row>
          <xdr:rowOff>228600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27</xdr:row>
          <xdr:rowOff>47625</xdr:rowOff>
        </xdr:from>
        <xdr:to>
          <xdr:col>2</xdr:col>
          <xdr:colOff>676275</xdr:colOff>
          <xdr:row>27</xdr:row>
          <xdr:rowOff>238125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28</xdr:row>
          <xdr:rowOff>47625</xdr:rowOff>
        </xdr:from>
        <xdr:to>
          <xdr:col>3</xdr:col>
          <xdr:colOff>485775</xdr:colOff>
          <xdr:row>28</xdr:row>
          <xdr:rowOff>228600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47625</xdr:rowOff>
        </xdr:from>
        <xdr:to>
          <xdr:col>2</xdr:col>
          <xdr:colOff>676275</xdr:colOff>
          <xdr:row>28</xdr:row>
          <xdr:rowOff>238125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4"/>
  <sheetViews>
    <sheetView workbookViewId="0">
      <selection activeCell="C2" sqref="C2"/>
    </sheetView>
  </sheetViews>
  <sheetFormatPr baseColWidth="10" defaultColWidth="8.85546875" defaultRowHeight="15" x14ac:dyDescent="0.25"/>
  <cols>
    <col min="1" max="1" width="6" customWidth="1"/>
    <col min="2" max="2" width="18.85546875" customWidth="1"/>
    <col min="15" max="15" width="9.85546875" bestFit="1" customWidth="1"/>
  </cols>
  <sheetData>
    <row r="2" spans="2:26" s="4" customFormat="1" ht="30" customHeight="1" thickBot="1" x14ac:dyDescent="0.25">
      <c r="B2" s="57" t="s">
        <v>0</v>
      </c>
      <c r="C2" s="171" t="s">
        <v>65</v>
      </c>
      <c r="D2" s="57"/>
      <c r="E2" s="57"/>
      <c r="F2" s="57"/>
      <c r="G2" s="57"/>
      <c r="H2" s="57"/>
      <c r="I2" s="57"/>
      <c r="J2" s="5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/>
      <c r="Z2" s="5"/>
    </row>
    <row r="3" spans="2:26" s="4" customFormat="1" ht="33.75" customHeight="1" x14ac:dyDescent="0.25">
      <c r="B3" s="1"/>
      <c r="C3" s="140" t="s">
        <v>68</v>
      </c>
      <c r="D3" s="1"/>
      <c r="E3" s="1"/>
      <c r="F3" s="1"/>
      <c r="G3" s="5"/>
      <c r="H3" s="2"/>
      <c r="I3" s="5"/>
      <c r="J3" s="2"/>
      <c r="K3" s="2"/>
      <c r="L3" s="2"/>
      <c r="M3" s="141" t="s">
        <v>60</v>
      </c>
      <c r="N3" s="199">
        <v>7500</v>
      </c>
      <c r="O3" s="142">
        <f ca="1">TODAY()</f>
        <v>45010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ht="5.25" customHeight="1" thickBot="1" x14ac:dyDescent="0.3">
      <c r="C4" t="s">
        <v>69</v>
      </c>
    </row>
    <row r="5" spans="2:26" ht="15.75" thickBot="1" x14ac:dyDescent="0.3">
      <c r="D5" s="212" t="s">
        <v>58</v>
      </c>
      <c r="E5" s="213"/>
      <c r="F5" s="214"/>
      <c r="G5" s="215" t="s">
        <v>4</v>
      </c>
      <c r="H5" s="216"/>
      <c r="I5" s="217"/>
      <c r="J5" s="218" t="s">
        <v>5</v>
      </c>
      <c r="K5" s="219"/>
      <c r="L5" s="220"/>
      <c r="M5" s="221" t="s">
        <v>59</v>
      </c>
      <c r="N5" s="222"/>
      <c r="O5" s="223"/>
    </row>
    <row r="6" spans="2:26" ht="16.5" thickBot="1" x14ac:dyDescent="0.3">
      <c r="B6" s="79" t="s">
        <v>66</v>
      </c>
      <c r="C6" s="59" t="s">
        <v>30</v>
      </c>
      <c r="D6" s="62">
        <f>'DBSV Feldrunde 24'!K33</f>
        <v>420</v>
      </c>
      <c r="E6" s="62">
        <f>'DBSV Feldrunde 24'!L33</f>
        <v>420</v>
      </c>
      <c r="F6" s="63">
        <f>'DBSV Feldrunde 24'!M33</f>
        <v>1</v>
      </c>
      <c r="G6" s="47">
        <f>'DBSV Feldrunde 24'!N33</f>
        <v>645</v>
      </c>
      <c r="H6" s="47">
        <f>'DBSV Feldrunde 24'!O33</f>
        <v>645</v>
      </c>
      <c r="I6" s="64">
        <f>'DBSV Feldrunde 24'!P33</f>
        <v>1</v>
      </c>
      <c r="J6" s="48">
        <f>'DBSV Feldrunde 24'!Q33</f>
        <v>645</v>
      </c>
      <c r="K6" s="48">
        <f>'DBSV Feldrunde 24'!R33</f>
        <v>645</v>
      </c>
      <c r="L6" s="65">
        <f>'DBSV Feldrunde 24'!S33</f>
        <v>1</v>
      </c>
      <c r="M6" s="49">
        <f>'DBSV Feldrunde 24'!T33</f>
        <v>795</v>
      </c>
      <c r="N6" s="49">
        <f>'DBSV Feldrunde 24'!U33</f>
        <v>795</v>
      </c>
      <c r="O6" s="66">
        <f>'DBSV Feldrunde 24'!V33</f>
        <v>1</v>
      </c>
    </row>
    <row r="7" spans="2:26" ht="15.75" customHeight="1" x14ac:dyDescent="0.25">
      <c r="C7" s="80" t="s">
        <v>31</v>
      </c>
      <c r="D7" s="58">
        <f>'DBSV Feldrunde 24'!K34</f>
        <v>330</v>
      </c>
      <c r="E7" s="224" t="s">
        <v>39</v>
      </c>
      <c r="F7" s="226" t="s">
        <v>40</v>
      </c>
      <c r="G7" s="59">
        <f>'DBSV Feldrunde 24'!N34</f>
        <v>510</v>
      </c>
      <c r="H7" s="224" t="s">
        <v>39</v>
      </c>
      <c r="I7" s="226" t="s">
        <v>40</v>
      </c>
      <c r="J7" s="59">
        <f>'DBSV Feldrunde 24'!Q34</f>
        <v>510</v>
      </c>
      <c r="K7" s="224" t="s">
        <v>39</v>
      </c>
      <c r="L7" s="226" t="s">
        <v>40</v>
      </c>
      <c r="M7" s="59">
        <f>'DBSV Feldrunde 24'!T34</f>
        <v>630</v>
      </c>
      <c r="N7" s="224" t="s">
        <v>39</v>
      </c>
      <c r="O7" s="226" t="s">
        <v>40</v>
      </c>
    </row>
    <row r="8" spans="2:26" ht="31.5" customHeight="1" thickBot="1" x14ac:dyDescent="0.3">
      <c r="C8" s="80" t="s">
        <v>32</v>
      </c>
      <c r="D8" s="60">
        <f>'DBSV Feldrunde 24'!K35</f>
        <v>420</v>
      </c>
      <c r="E8" s="225"/>
      <c r="F8" s="227"/>
      <c r="G8" s="61">
        <f>'DBSV Feldrunde 24'!N35</f>
        <v>645</v>
      </c>
      <c r="H8" s="225"/>
      <c r="I8" s="227"/>
      <c r="J8" s="61">
        <f>'DBSV Feldrunde 24'!Q35</f>
        <v>645</v>
      </c>
      <c r="K8" s="225"/>
      <c r="L8" s="227"/>
      <c r="M8" s="61">
        <f>'DBSV Feldrunde 24'!T35</f>
        <v>795</v>
      </c>
      <c r="N8" s="225"/>
      <c r="O8" s="227"/>
    </row>
    <row r="9" spans="2:26" ht="39" thickBot="1" x14ac:dyDescent="0.3">
      <c r="C9" s="81" t="s">
        <v>33</v>
      </c>
      <c r="D9" s="69">
        <f>'DBSV Feldrunde 24'!K36</f>
        <v>1</v>
      </c>
      <c r="E9" s="70">
        <f>E6/D8</f>
        <v>1</v>
      </c>
      <c r="F9" s="71"/>
      <c r="G9" s="72">
        <f>'DBSV Feldrunde 24'!N36</f>
        <v>1</v>
      </c>
      <c r="H9" s="73">
        <f>H6/G8</f>
        <v>1</v>
      </c>
      <c r="I9" s="15"/>
      <c r="J9" s="74">
        <f>'DBSV Feldrunde 24'!Q36</f>
        <v>1</v>
      </c>
      <c r="K9" s="75">
        <f>K6/J8</f>
        <v>1</v>
      </c>
      <c r="L9" s="15"/>
      <c r="M9" s="66">
        <f>'DBSV Feldrunde 24'!T36</f>
        <v>1</v>
      </c>
      <c r="N9" s="66">
        <f>N6/M8</f>
        <v>1</v>
      </c>
      <c r="O9" s="15"/>
    </row>
    <row r="10" spans="2:26" ht="15.75" thickBot="1" x14ac:dyDescent="0.3"/>
    <row r="11" spans="2:26" ht="15.95" customHeight="1" thickBot="1" x14ac:dyDescent="0.3">
      <c r="D11" s="212" t="s">
        <v>58</v>
      </c>
      <c r="E11" s="213"/>
      <c r="F11" s="214"/>
      <c r="G11" s="215" t="s">
        <v>4</v>
      </c>
      <c r="H11" s="216"/>
      <c r="I11" s="217"/>
      <c r="J11" s="218" t="s">
        <v>5</v>
      </c>
      <c r="K11" s="219"/>
      <c r="L11" s="220"/>
      <c r="M11" s="221" t="s">
        <v>59</v>
      </c>
      <c r="N11" s="222"/>
      <c r="O11" s="223"/>
    </row>
    <row r="12" spans="2:26" ht="16.5" thickBot="1" x14ac:dyDescent="0.3">
      <c r="B12" s="79" t="s">
        <v>67</v>
      </c>
      <c r="C12" s="59" t="s">
        <v>30</v>
      </c>
      <c r="D12" s="62">
        <f>'DBSV Waldrunde 28'!H34</f>
        <v>490</v>
      </c>
      <c r="E12" s="62">
        <f>'DBSV Waldrunde 28'!I34</f>
        <v>490</v>
      </c>
      <c r="F12" s="209">
        <f>'DBSV Waldrunde 28'!J34</f>
        <v>1</v>
      </c>
      <c r="G12" s="47">
        <f>'DBSV Waldrunde 28'!K34</f>
        <v>630</v>
      </c>
      <c r="H12" s="47">
        <f>'DBSV Waldrunde 28'!L34</f>
        <v>630</v>
      </c>
      <c r="I12" s="209">
        <f>'DBSV Waldrunde 28'!M34</f>
        <v>1</v>
      </c>
      <c r="J12" s="48">
        <f>'DBSV Waldrunde 28'!N34</f>
        <v>840</v>
      </c>
      <c r="K12" s="48">
        <f>'DBSV Waldrunde 28'!O34</f>
        <v>840</v>
      </c>
      <c r="L12" s="209">
        <f>'DBSV Waldrunde 28'!P34</f>
        <v>1</v>
      </c>
      <c r="M12" s="49">
        <f>'DBSV Waldrunde 28'!Q34</f>
        <v>980</v>
      </c>
      <c r="N12" s="49">
        <f>'DBSV Waldrunde 28'!R34</f>
        <v>980</v>
      </c>
      <c r="O12" s="209">
        <f>'DBSV Waldrunde 28'!S34</f>
        <v>1</v>
      </c>
    </row>
    <row r="13" spans="2:26" ht="15.75" customHeight="1" x14ac:dyDescent="0.25">
      <c r="C13" s="80" t="s">
        <v>31</v>
      </c>
      <c r="D13" s="58">
        <f>'DBSV Waldrunde 28'!H35</f>
        <v>210</v>
      </c>
      <c r="E13" s="224" t="s">
        <v>39</v>
      </c>
      <c r="F13" s="226" t="s">
        <v>40</v>
      </c>
      <c r="G13" s="59">
        <f>'DBSV Waldrunde 28'!K35</f>
        <v>315</v>
      </c>
      <c r="H13" s="224" t="s">
        <v>39</v>
      </c>
      <c r="I13" s="226" t="s">
        <v>40</v>
      </c>
      <c r="J13" s="59">
        <f>'DBSV Waldrunde 28'!N35</f>
        <v>315</v>
      </c>
      <c r="K13" s="224" t="s">
        <v>39</v>
      </c>
      <c r="L13" s="226" t="s">
        <v>40</v>
      </c>
      <c r="M13" s="59">
        <f>'DBSV Waldrunde 28'!Q35</f>
        <v>315</v>
      </c>
      <c r="N13" s="224" t="s">
        <v>39</v>
      </c>
      <c r="O13" s="226" t="s">
        <v>40</v>
      </c>
    </row>
    <row r="14" spans="2:26" ht="29.25" customHeight="1" thickBot="1" x14ac:dyDescent="0.3">
      <c r="C14" s="203" t="s">
        <v>32</v>
      </c>
      <c r="D14" s="202">
        <f>'DBSV Waldrunde 28'!H37</f>
        <v>490</v>
      </c>
      <c r="E14" s="228"/>
      <c r="F14" s="229"/>
      <c r="G14" s="203">
        <f>'DBSV Waldrunde 28'!K37</f>
        <v>630</v>
      </c>
      <c r="H14" s="228"/>
      <c r="I14" s="229"/>
      <c r="J14" s="203">
        <f>'DBSV Waldrunde 28'!N37</f>
        <v>840</v>
      </c>
      <c r="K14" s="228"/>
      <c r="L14" s="229"/>
      <c r="M14" s="203">
        <f>'DBSV Waldrunde 28'!Q37</f>
        <v>980</v>
      </c>
      <c r="N14" s="228"/>
      <c r="O14" s="229"/>
    </row>
    <row r="15" spans="2:26" ht="39" thickBot="1" x14ac:dyDescent="0.3">
      <c r="C15" s="207" t="s">
        <v>33</v>
      </c>
      <c r="D15" s="208">
        <f>'DBSV Waldrunde 28'!H38</f>
        <v>1</v>
      </c>
      <c r="E15" s="209">
        <f>'DBSV Waldrunde 28'!I38</f>
        <v>1</v>
      </c>
      <c r="F15" s="205">
        <f>'DBSV Waldrunde 28'!J38</f>
        <v>0</v>
      </c>
      <c r="G15" s="72">
        <f>'DBSV Waldrunde 28'!K38</f>
        <v>1</v>
      </c>
      <c r="H15" s="209">
        <f>'DBSV Waldrunde 28'!L38</f>
        <v>1</v>
      </c>
      <c r="I15" s="205">
        <f>'DBSV Waldrunde 28'!M38</f>
        <v>0</v>
      </c>
      <c r="J15" s="74">
        <f>'DBSV Waldrunde 28'!N38</f>
        <v>1</v>
      </c>
      <c r="K15" s="209">
        <f>'DBSV Waldrunde 28'!O38</f>
        <v>1</v>
      </c>
      <c r="L15" s="205">
        <f>'DBSV Waldrunde 28'!P38</f>
        <v>0</v>
      </c>
      <c r="M15" s="66">
        <f>'DBSV Waldrunde 28'!Q38</f>
        <v>1</v>
      </c>
      <c r="N15" s="209">
        <f>'DBSV Waldrunde 28'!R38</f>
        <v>1</v>
      </c>
      <c r="O15" s="206">
        <f>'DBSV Waldrunde 28'!S38</f>
        <v>0</v>
      </c>
    </row>
    <row r="20" spans="9:13" x14ac:dyDescent="0.25">
      <c r="I20" s="210"/>
      <c r="J20" s="210"/>
      <c r="K20" s="210"/>
      <c r="L20" s="210"/>
      <c r="M20" s="210"/>
    </row>
    <row r="21" spans="9:13" x14ac:dyDescent="0.25">
      <c r="I21" s="210"/>
      <c r="J21" s="211"/>
      <c r="K21" s="210"/>
      <c r="L21" s="211"/>
      <c r="M21" s="210"/>
    </row>
    <row r="22" spans="9:13" x14ac:dyDescent="0.25">
      <c r="I22" s="210"/>
      <c r="J22" s="210"/>
      <c r="K22" s="210"/>
      <c r="L22" s="210"/>
      <c r="M22" s="210"/>
    </row>
    <row r="23" spans="9:13" x14ac:dyDescent="0.25">
      <c r="I23" s="210"/>
      <c r="J23" s="210"/>
      <c r="K23" s="210"/>
      <c r="L23" s="210"/>
      <c r="M23" s="210"/>
    </row>
    <row r="24" spans="9:13" x14ac:dyDescent="0.25">
      <c r="I24" s="210"/>
      <c r="J24" s="210"/>
      <c r="K24" s="210"/>
      <c r="L24" s="210"/>
      <c r="M24" s="210"/>
    </row>
  </sheetData>
  <sheetProtection algorithmName="SHA-512" hashValue="QJ6EPPoA2F1lGMKKROrBat8RUgoNYl5D8USf88OOxSb3ciIG1bsgI8FwWV3Agaucvywj/jPYC2yd5E2eQWvCdQ==" saltValue="5ZS8sAKg/a1AW1/M1LLs4w==" spinCount="100000" sheet="1" objects="1" scenarios="1" selectLockedCells="1"/>
  <mergeCells count="24">
    <mergeCell ref="E13:E14"/>
    <mergeCell ref="F13:F14"/>
    <mergeCell ref="H13:H14"/>
    <mergeCell ref="I13:I14"/>
    <mergeCell ref="K13:K14"/>
    <mergeCell ref="N13:N14"/>
    <mergeCell ref="O13:O14"/>
    <mergeCell ref="L7:L8"/>
    <mergeCell ref="N7:N8"/>
    <mergeCell ref="O7:O8"/>
    <mergeCell ref="L13:L14"/>
    <mergeCell ref="J11:L11"/>
    <mergeCell ref="D5:F5"/>
    <mergeCell ref="G5:I5"/>
    <mergeCell ref="J5:L5"/>
    <mergeCell ref="M5:O5"/>
    <mergeCell ref="M11:O11"/>
    <mergeCell ref="K7:K8"/>
    <mergeCell ref="D11:F11"/>
    <mergeCell ref="G11:I11"/>
    <mergeCell ref="E7:E8"/>
    <mergeCell ref="F7:F8"/>
    <mergeCell ref="H7:H8"/>
    <mergeCell ref="I7:I8"/>
  </mergeCells>
  <conditionalFormatting sqref="D9:E9 G9:H9 J9:K9 M9:N9 F6 I6 L6 O6">
    <cfRule type="cellIs" dxfId="46" priority="131" stopIfTrue="1" operator="between">
      <formula>1.001</formula>
      <formula>100</formula>
    </cfRule>
    <cfRule type="dataBar" priority="132">
      <dataBar>
        <cfvo type="num" val="0"/>
        <cfvo type="num" val="1"/>
        <color rgb="FF92D050"/>
      </dataBar>
    </cfRule>
  </conditionalFormatting>
  <conditionalFormatting sqref="D15">
    <cfRule type="cellIs" dxfId="45" priority="101" stopIfTrue="1" operator="between">
      <formula>1.001</formula>
      <formula>100</formula>
    </cfRule>
    <cfRule type="dataBar" priority="102">
      <dataBar>
        <cfvo type="num" val="0"/>
        <cfvo type="num" val="1"/>
        <color rgb="FF92D050"/>
      </dataBar>
    </cfRule>
  </conditionalFormatting>
  <conditionalFormatting sqref="J15">
    <cfRule type="cellIs" dxfId="44" priority="97" stopIfTrue="1" operator="between">
      <formula>1.001</formula>
      <formula>100</formula>
    </cfRule>
    <cfRule type="dataBar" priority="98">
      <dataBar>
        <cfvo type="num" val="0"/>
        <cfvo type="num" val="1"/>
        <color rgb="FF92D050"/>
      </dataBar>
    </cfRule>
  </conditionalFormatting>
  <conditionalFormatting sqref="G15">
    <cfRule type="cellIs" dxfId="43" priority="99" stopIfTrue="1" operator="between">
      <formula>1.001</formula>
      <formula>100</formula>
    </cfRule>
    <cfRule type="dataBar" priority="100">
      <dataBar>
        <cfvo type="num" val="0"/>
        <cfvo type="num" val="1"/>
        <color rgb="FF92D050"/>
      </dataBar>
    </cfRule>
  </conditionalFormatting>
  <conditionalFormatting sqref="M15">
    <cfRule type="cellIs" dxfId="42" priority="95" stopIfTrue="1" operator="between">
      <formula>1.001</formula>
      <formula>100</formula>
    </cfRule>
    <cfRule type="dataBar" priority="96">
      <dataBar>
        <cfvo type="num" val="0"/>
        <cfvo type="num" val="1"/>
        <color rgb="FF92D050"/>
      </dataBar>
    </cfRule>
  </conditionalFormatting>
  <conditionalFormatting sqref="F15">
    <cfRule type="cellIs" dxfId="41" priority="41" operator="between">
      <formula>1</formula>
      <formula>3</formula>
    </cfRule>
    <cfRule type="cellIs" dxfId="40" priority="42" operator="greaterThan">
      <formula>3.01</formula>
    </cfRule>
  </conditionalFormatting>
  <conditionalFormatting sqref="I15">
    <cfRule type="cellIs" dxfId="39" priority="38" operator="between">
      <formula>1</formula>
      <formula>3</formula>
    </cfRule>
    <cfRule type="cellIs" dxfId="38" priority="39" operator="greaterThan">
      <formula>3.01</formula>
    </cfRule>
  </conditionalFormatting>
  <conditionalFormatting sqref="L15">
    <cfRule type="cellIs" dxfId="37" priority="35" operator="between">
      <formula>1</formula>
      <formula>3</formula>
    </cfRule>
    <cfRule type="cellIs" dxfId="36" priority="36" operator="greaterThan">
      <formula>3.01</formula>
    </cfRule>
  </conditionalFormatting>
  <conditionalFormatting sqref="O15">
    <cfRule type="cellIs" dxfId="35" priority="32" operator="between">
      <formula>1</formula>
      <formula>3</formula>
    </cfRule>
    <cfRule type="cellIs" dxfId="34" priority="33" operator="greaterThan">
      <formula>3.01</formula>
    </cfRule>
  </conditionalFormatting>
  <conditionalFormatting sqref="E15">
    <cfRule type="cellIs" dxfId="33" priority="28" stopIfTrue="1" operator="between">
      <formula>1.001</formula>
      <formula>1.15</formula>
    </cfRule>
    <cfRule type="cellIs" dxfId="32" priority="29" stopIfTrue="1" operator="between">
      <formula>1.151</formula>
      <formula>2</formula>
    </cfRule>
    <cfRule type="dataBar" priority="30">
      <dataBar>
        <cfvo type="num" val="0"/>
        <cfvo type="num" val="1"/>
        <color rgb="FF92D050"/>
      </dataBar>
    </cfRule>
  </conditionalFormatting>
  <conditionalFormatting sqref="F12">
    <cfRule type="cellIs" dxfId="31" priority="25" stopIfTrue="1" operator="between">
      <formula>1.001</formula>
      <formula>1.15</formula>
    </cfRule>
    <cfRule type="cellIs" dxfId="30" priority="26" stopIfTrue="1" operator="between">
      <formula>1.151</formula>
      <formula>2</formula>
    </cfRule>
    <cfRule type="dataBar" priority="27">
      <dataBar>
        <cfvo type="num" val="0"/>
        <cfvo type="num" val="1"/>
        <color rgb="FF92D050"/>
      </dataBar>
    </cfRule>
  </conditionalFormatting>
  <conditionalFormatting sqref="H15">
    <cfRule type="cellIs" dxfId="29" priority="22" stopIfTrue="1" operator="between">
      <formula>1.001</formula>
      <formula>1.15</formula>
    </cfRule>
    <cfRule type="cellIs" dxfId="28" priority="23" stopIfTrue="1" operator="between">
      <formula>1.151</formula>
      <formula>2</formula>
    </cfRule>
    <cfRule type="dataBar" priority="24">
      <dataBar>
        <cfvo type="num" val="0"/>
        <cfvo type="num" val="1"/>
        <color rgb="FF92D050"/>
      </dataBar>
    </cfRule>
  </conditionalFormatting>
  <conditionalFormatting sqref="I12">
    <cfRule type="cellIs" dxfId="27" priority="19" stopIfTrue="1" operator="between">
      <formula>1.001</formula>
      <formula>1.15</formula>
    </cfRule>
    <cfRule type="cellIs" dxfId="26" priority="20" stopIfTrue="1" operator="between">
      <formula>1.151</formula>
      <formula>2</formula>
    </cfRule>
    <cfRule type="dataBar" priority="21">
      <dataBar>
        <cfvo type="num" val="0"/>
        <cfvo type="num" val="1"/>
        <color rgb="FF92D050"/>
      </dataBar>
    </cfRule>
  </conditionalFormatting>
  <conditionalFormatting sqref="K15">
    <cfRule type="cellIs" dxfId="25" priority="16" stopIfTrue="1" operator="between">
      <formula>1.001</formula>
      <formula>1.15</formula>
    </cfRule>
    <cfRule type="cellIs" dxfId="24" priority="17" stopIfTrue="1" operator="between">
      <formula>1.151</formula>
      <formula>2</formula>
    </cfRule>
    <cfRule type="dataBar" priority="18">
      <dataBar>
        <cfvo type="num" val="0"/>
        <cfvo type="num" val="1"/>
        <color rgb="FF92D050"/>
      </dataBar>
    </cfRule>
  </conditionalFormatting>
  <conditionalFormatting sqref="L12">
    <cfRule type="cellIs" dxfId="23" priority="13" stopIfTrue="1" operator="between">
      <formula>1.001</formula>
      <formula>1.15</formula>
    </cfRule>
    <cfRule type="cellIs" dxfId="22" priority="14" stopIfTrue="1" operator="between">
      <formula>1.151</formula>
      <formula>2</formula>
    </cfRule>
    <cfRule type="dataBar" priority="15">
      <dataBar>
        <cfvo type="num" val="0"/>
        <cfvo type="num" val="1"/>
        <color rgb="FF92D050"/>
      </dataBar>
    </cfRule>
  </conditionalFormatting>
  <conditionalFormatting sqref="N15">
    <cfRule type="cellIs" dxfId="21" priority="10" stopIfTrue="1" operator="between">
      <formula>1.001</formula>
      <formula>1.15</formula>
    </cfRule>
    <cfRule type="cellIs" dxfId="20" priority="11" stopIfTrue="1" operator="between">
      <formula>1.151</formula>
      <formula>2</formula>
    </cfRule>
    <cfRule type="dataBar" priority="12">
      <dataBar>
        <cfvo type="num" val="0"/>
        <cfvo type="num" val="1"/>
        <color rgb="FF92D050"/>
      </dataBar>
    </cfRule>
  </conditionalFormatting>
  <conditionalFormatting sqref="O12">
    <cfRule type="cellIs" dxfId="19" priority="7" stopIfTrue="1" operator="between">
      <formula>1.001</formula>
      <formula>1.15</formula>
    </cfRule>
    <cfRule type="cellIs" dxfId="18" priority="8" stopIfTrue="1" operator="between">
      <formula>1.151</formula>
      <formula>2</formula>
    </cfRule>
    <cfRule type="dataBar" priority="9">
      <dataBar>
        <cfvo type="num" val="0"/>
        <cfvo type="num" val="1"/>
        <color rgb="FF92D050"/>
      </dataBar>
    </cfRule>
  </conditionalFormatting>
  <conditionalFormatting sqref="L21">
    <cfRule type="cellIs" dxfId="17" priority="4" stopIfTrue="1" operator="between">
      <formula>1.001</formula>
      <formula>1.15</formula>
    </cfRule>
    <cfRule type="cellIs" dxfId="16" priority="5" stopIfTrue="1" operator="between">
      <formula>1.151</formula>
      <formula>2</formula>
    </cfRule>
    <cfRule type="dataBar" priority="6">
      <dataBar>
        <cfvo type="num" val="0"/>
        <cfvo type="num" val="1"/>
        <color rgb="FF92D050"/>
      </dataBar>
    </cfRule>
  </conditionalFormatting>
  <conditionalFormatting sqref="J21">
    <cfRule type="cellIs" dxfId="15" priority="1" stopIfTrue="1" operator="between">
      <formula>1.001</formula>
      <formula>1.15</formula>
    </cfRule>
    <cfRule type="cellIs" dxfId="14" priority="2" stopIfTrue="1" operator="between">
      <formula>1.151</formula>
      <formula>2</formula>
    </cfRule>
    <cfRule type="dataBar" priority="3">
      <dataBar>
        <cfvo type="num" val="0"/>
        <cfvo type="num" val="1"/>
        <color rgb="FF92D050"/>
      </dataBar>
    </cfRule>
  </conditionalFormatting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0" id="{4FA5425A-6422-B342-84B5-3DD76A25CA3C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F15</xm:sqref>
        </x14:conditionalFormatting>
        <x14:conditionalFormatting xmlns:xm="http://schemas.microsoft.com/office/excel/2006/main">
          <x14:cfRule type="iconSet" priority="37" id="{B98C8E2D-3163-A24A-A3B7-E48A4093B593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I15</xm:sqref>
        </x14:conditionalFormatting>
        <x14:conditionalFormatting xmlns:xm="http://schemas.microsoft.com/office/excel/2006/main">
          <x14:cfRule type="iconSet" priority="34" id="{50353DA9-033E-3D48-B31E-AF2D0FCA0064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L15</xm:sqref>
        </x14:conditionalFormatting>
        <x14:conditionalFormatting xmlns:xm="http://schemas.microsoft.com/office/excel/2006/main">
          <x14:cfRule type="iconSet" priority="31" id="{E3E90A5F-83A8-6747-AC97-25A7E4B3E297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O15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59"/>
  <sheetViews>
    <sheetView zoomScale="80" zoomScaleNormal="80" zoomScalePageLayoutView="80" workbookViewId="0">
      <selection activeCell="T21" sqref="T21"/>
    </sheetView>
  </sheetViews>
  <sheetFormatPr baseColWidth="10" defaultColWidth="9" defaultRowHeight="12.75" x14ac:dyDescent="0.2"/>
  <cols>
    <col min="1" max="1" width="9.85546875" style="4" customWidth="1"/>
    <col min="2" max="2" width="4.42578125" style="5" customWidth="1"/>
    <col min="3" max="3" width="10.85546875" style="5" customWidth="1"/>
    <col min="4" max="4" width="8" style="5" customWidth="1"/>
    <col min="5" max="6" width="5.28515625" style="5" customWidth="1"/>
    <col min="7" max="10" width="4.42578125" style="5" customWidth="1"/>
    <col min="11" max="11" width="10.85546875" style="5" bestFit="1" customWidth="1"/>
    <col min="12" max="12" width="12.140625" style="5" bestFit="1" customWidth="1"/>
    <col min="13" max="13" width="11" style="5" customWidth="1"/>
    <col min="14" max="14" width="10.7109375" style="5" bestFit="1" customWidth="1"/>
    <col min="15" max="15" width="12.140625" style="5" bestFit="1" customWidth="1"/>
    <col min="16" max="16" width="13.42578125" style="5" customWidth="1"/>
    <col min="17" max="17" width="10.28515625" style="5" bestFit="1" customWidth="1"/>
    <col min="18" max="18" width="12.140625" style="5" bestFit="1" customWidth="1"/>
    <col min="19" max="19" width="10.85546875" style="5" customWidth="1"/>
    <col min="20" max="20" width="10.7109375" style="5" customWidth="1"/>
    <col min="21" max="21" width="10.28515625" style="5" customWidth="1"/>
    <col min="22" max="22" width="11.28515625" style="5" customWidth="1"/>
    <col min="23" max="23" width="5.85546875" style="5" customWidth="1"/>
    <col min="24" max="28" width="5.7109375" style="5" customWidth="1"/>
    <col min="29" max="33" width="5.7109375" style="4" customWidth="1"/>
    <col min="34" max="16384" width="9" style="4"/>
  </cols>
  <sheetData>
    <row r="1" spans="2:31" ht="30" customHeight="1" thickBot="1" x14ac:dyDescent="0.25">
      <c r="B1" s="145" t="s">
        <v>0</v>
      </c>
      <c r="C1" s="145"/>
      <c r="D1" s="145"/>
      <c r="E1" s="57" t="str">
        <f>'Ergebnisvergleich 24 28'!C2</f>
        <v>DM Feld Wald</v>
      </c>
      <c r="F1" s="57"/>
      <c r="G1" s="57"/>
      <c r="H1" s="57"/>
      <c r="I1" s="144"/>
      <c r="J1" s="143"/>
      <c r="K1" s="143"/>
      <c r="L1" s="143"/>
      <c r="M1" s="143"/>
      <c r="N1" s="143"/>
      <c r="O1" s="143"/>
      <c r="P1" s="14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31" ht="52.5" customHeight="1" thickBot="1" x14ac:dyDescent="0.25">
      <c r="B2" s="1" t="s">
        <v>57</v>
      </c>
      <c r="C2" s="1"/>
      <c r="D2" s="1"/>
      <c r="F2" s="1"/>
      <c r="G2" s="1"/>
      <c r="H2" s="1"/>
      <c r="I2" s="1"/>
      <c r="J2" s="1"/>
      <c r="L2" s="2"/>
      <c r="M2" s="2"/>
      <c r="N2" s="2"/>
      <c r="O2" s="2"/>
      <c r="P2" s="2" t="s">
        <v>63</v>
      </c>
      <c r="T2" s="141" t="s">
        <v>60</v>
      </c>
      <c r="U2" s="199">
        <f>'Ergebnisvergleich 24 28'!N3</f>
        <v>7500</v>
      </c>
      <c r="V2" s="142">
        <f ca="1">TODAY()</f>
        <v>45010</v>
      </c>
    </row>
    <row r="3" spans="2:31" ht="15.75" customHeight="1" x14ac:dyDescent="0.2">
      <c r="B3" s="1"/>
      <c r="C3" s="1"/>
      <c r="D3" s="1"/>
      <c r="E3" s="241" t="s">
        <v>47</v>
      </c>
      <c r="F3" s="242"/>
      <c r="G3" s="242"/>
      <c r="H3" s="242"/>
      <c r="I3" s="242"/>
      <c r="J3" s="243"/>
      <c r="K3" s="251" t="s">
        <v>3</v>
      </c>
      <c r="L3" s="252"/>
      <c r="M3" s="253"/>
      <c r="N3" s="257" t="s">
        <v>4</v>
      </c>
      <c r="O3" s="258"/>
      <c r="P3" s="259"/>
      <c r="Q3" s="263" t="s">
        <v>5</v>
      </c>
      <c r="R3" s="264"/>
      <c r="S3" s="265"/>
      <c r="T3" s="269" t="s">
        <v>6</v>
      </c>
      <c r="U3" s="270"/>
      <c r="V3" s="271"/>
      <c r="W3" s="233" t="s">
        <v>34</v>
      </c>
      <c r="X3" s="239"/>
      <c r="Y3" s="239"/>
      <c r="Z3" s="234"/>
    </row>
    <row r="4" spans="2:31" ht="32.25" customHeight="1" thickBot="1" x14ac:dyDescent="0.25">
      <c r="B4" s="17"/>
      <c r="C4" s="17"/>
      <c r="D4" s="17"/>
      <c r="E4" s="244"/>
      <c r="F4" s="245"/>
      <c r="G4" s="245"/>
      <c r="H4" s="245"/>
      <c r="I4" s="245"/>
      <c r="J4" s="246"/>
      <c r="K4" s="254"/>
      <c r="L4" s="255"/>
      <c r="M4" s="256"/>
      <c r="N4" s="260"/>
      <c r="O4" s="261"/>
      <c r="P4" s="262"/>
      <c r="Q4" s="266"/>
      <c r="R4" s="267"/>
      <c r="S4" s="268"/>
      <c r="T4" s="272"/>
      <c r="U4" s="273"/>
      <c r="V4" s="274"/>
      <c r="W4" s="237"/>
      <c r="X4" s="240"/>
      <c r="Y4" s="240"/>
      <c r="Z4" s="238"/>
      <c r="AA4" s="4"/>
      <c r="AB4" s="4"/>
    </row>
    <row r="5" spans="2:31" ht="32.25" customHeight="1" thickBot="1" x14ac:dyDescent="0.25">
      <c r="B5" s="116" t="s">
        <v>15</v>
      </c>
      <c r="C5" s="116"/>
      <c r="D5" s="116"/>
      <c r="E5" s="117" t="s">
        <v>45</v>
      </c>
      <c r="F5" s="118" t="s">
        <v>46</v>
      </c>
      <c r="G5" s="118">
        <v>20</v>
      </c>
      <c r="H5" s="118">
        <v>40</v>
      </c>
      <c r="I5" s="118">
        <v>60</v>
      </c>
      <c r="J5" s="119">
        <v>80</v>
      </c>
      <c r="K5" s="83" t="s">
        <v>12</v>
      </c>
      <c r="L5" s="83" t="s">
        <v>13</v>
      </c>
      <c r="M5" s="82" t="s">
        <v>14</v>
      </c>
      <c r="N5" s="86" t="s">
        <v>12</v>
      </c>
      <c r="O5" s="87" t="s">
        <v>13</v>
      </c>
      <c r="P5" s="88" t="s">
        <v>14</v>
      </c>
      <c r="Q5" s="89" t="s">
        <v>12</v>
      </c>
      <c r="R5" s="89" t="s">
        <v>13</v>
      </c>
      <c r="S5" s="89" t="s">
        <v>14</v>
      </c>
      <c r="T5" s="90" t="s">
        <v>12</v>
      </c>
      <c r="U5" s="90" t="s">
        <v>13</v>
      </c>
      <c r="V5" s="91" t="s">
        <v>14</v>
      </c>
      <c r="W5" s="51" t="s">
        <v>35</v>
      </c>
      <c r="X5" s="52" t="s">
        <v>36</v>
      </c>
      <c r="Y5" s="53" t="s">
        <v>38</v>
      </c>
      <c r="Z5" s="54" t="s">
        <v>37</v>
      </c>
      <c r="AA5" s="4"/>
      <c r="AB5" s="4"/>
    </row>
    <row r="6" spans="2:31" ht="20.100000000000001" customHeight="1" thickBot="1" x14ac:dyDescent="0.25">
      <c r="B6" s="172">
        <v>1</v>
      </c>
      <c r="C6" s="193">
        <v>2</v>
      </c>
      <c r="D6" s="191">
        <v>1</v>
      </c>
      <c r="E6" s="115" t="str">
        <f>IF($C6=1,"x","")</f>
        <v/>
      </c>
      <c r="F6" s="192" t="str">
        <f>IF($C6=2,"x","")</f>
        <v>x</v>
      </c>
      <c r="G6" s="192" t="str">
        <f>IF($D6=1,"x","")</f>
        <v>x</v>
      </c>
      <c r="H6" s="192" t="str">
        <f>IF($D6=2,"x","")</f>
        <v/>
      </c>
      <c r="I6" s="192" t="str">
        <f>IF($D6=3,"x","")</f>
        <v/>
      </c>
      <c r="J6" s="192" t="str">
        <f>IF($D6=4,"x","")</f>
        <v/>
      </c>
      <c r="K6" s="173">
        <v>10</v>
      </c>
      <c r="L6" s="173">
        <v>0</v>
      </c>
      <c r="M6" s="84">
        <f t="shared" ref="M6:M29" si="0">IF(E6="x",IF(AND(E6="x",G6="x",OR(K6=$K$48,K6=$L$48,K6=$M$48)),K6/K6,IF(AND(E6="x",H6="x",OR(K6=$K$49,K6=$L$49,K6=$M$49)),K6/K6,IF(AND(E6="x",I6="x",OR(K6=$K$50,K6=$L$50,K6=$M$50)),K6/K6,IF(AND(E6="x",J6="x",OR(K6=$K$51,K6=$L$51,K6=$M$51)),K6/K6,99))))*W6,IF(AND(F6="x",G6="x"),(K6-$K$41)/$M$41,IF(AND(F6="x",H6="x"),(K6-$K$42)/$M$42,IF(AND(F6="x",I6="x"),(K6-$K$43)/$M$43,IF(AND(F6="x",J6="x"),(K6-$K$44)/$M$44,99))))*W6)</f>
        <v>1</v>
      </c>
      <c r="N6" s="177">
        <v>10</v>
      </c>
      <c r="O6" s="177">
        <v>0</v>
      </c>
      <c r="P6" s="120">
        <f>IF(E6="x",IF(AND(E6="x",G6="x",OR(N6=$N$48,N6=$O$48,N6=$P$48)),N6/N6,IF(AND(E6="x",H6="x",OR(N6=$N$49,N6=$O$49,N6=$P$49)),N6/N6,IF(AND(E6="x",I6="x",OR(N6=$N$50,N6=$O$50,N6=$P$50)),N6/N6,IF(AND(E6="x",J6="x",OR(N6=$N$51,N6=$O$51,N6=$P$51)),N6/N6,99))))*X6,IF(AND(F6="x",G6="x"),(N6-$N$41)/$P$41,IF(AND(F6="x",H6="x"),(N6-$N$42)/$P$42,IF(AND(F6="x",I6="x"),(N6-$N$43)/$P$43,IF(AND(F6="x",J6="x"),(N6-$N$44)/$P$44,99))))*X6)</f>
        <v>1</v>
      </c>
      <c r="Q6" s="179">
        <v>10</v>
      </c>
      <c r="R6" s="179">
        <v>0</v>
      </c>
      <c r="S6" s="85">
        <f>IF(E6="x",IF(AND(E6="x",G6="x",OR(Q6=$Q$48,Q6=$R$48,Q6=$S$48)),Q6/Q6,IF(AND(E6="x",H6="x",OR(Q6=$Q$49,Q6=$R$49,Q6=$S$49)),Q6/Q6,IF(AND(E6="x",I6="x",OR(Q6=$Q$50,Q6=$R$50,Q6=$S$50)),Q6/Q6,IF(AND(E6="x",J6="x",OR(Q6=$Q$51,Q6=$R$51,Q6=$S$51)),Q6/Q6,99))))*Y6,IF(AND(F6="x",G6="x"),(Q6-$Q$41)/$S$41,IF(AND(F6="x",H6="x"),(Q6-$Q$42)/$S$42,IF(AND(F6="x",I6="x"),(Q6-$Q$43)/$S$43,IF(AND(F6="x",J6="x"),(Q6-$Q$44)/$S$44,99))))*Y6)</f>
        <v>1</v>
      </c>
      <c r="T6" s="181">
        <v>15</v>
      </c>
      <c r="U6" s="181">
        <v>0</v>
      </c>
      <c r="V6" s="122">
        <f>IF(E6="x",IF(AND(E6="x",G6="x",OR(T6=$T$48,T6=$U$48,T6=$V$48)),T6/T6,IF(AND(E6="x",H6="x",OR(T6=$T$49,T6=$U$49,T6=$V$49)),T6/T6,IF(AND(E6="x",I6="x",OR(T6=$T$50,T6=$U$50,T6=$V$50)),T6/T6,IF(AND(E6="x",J6="x",OR(T6=$T$51,T6=$U$51,T6=$V$51)),T6/T6,99))))*Z6,IF(AND(F6="x",G6="x"),(T6-$T$41)/$V$41,IF(AND(F6="x",H6="x"),(T6-$T$42)/$V$42,IF(AND(F6="x",I6="x"),(T6-$T$43)/$V$43,IF(AND(F6="x",J6="x"),(T6-$T$44)/$V$44,99))))*Z6)</f>
        <v>1</v>
      </c>
      <c r="W6" s="67">
        <f>TAN(ABS(L6)*3.14/360)+1</f>
        <v>1</v>
      </c>
      <c r="X6" s="67">
        <f>TAN(ABS(O6)*3.14/360)+1</f>
        <v>1</v>
      </c>
      <c r="Y6" s="67">
        <f>TAN(ABS(R6)*3.14/360)+1</f>
        <v>1</v>
      </c>
      <c r="Z6" s="67">
        <f>TAN(ABS(U6)*3.14/360)+1</f>
        <v>1</v>
      </c>
      <c r="AA6" s="4"/>
      <c r="AB6" s="4"/>
    </row>
    <row r="7" spans="2:31" ht="20.100000000000001" customHeight="1" thickBot="1" x14ac:dyDescent="0.25">
      <c r="B7" s="174">
        <v>2</v>
      </c>
      <c r="C7" s="190">
        <v>2</v>
      </c>
      <c r="D7" s="190">
        <v>2</v>
      </c>
      <c r="E7" s="115" t="str">
        <f t="shared" ref="E7:E29" si="1">IF($C7=1,"x","")</f>
        <v/>
      </c>
      <c r="F7" s="192" t="str">
        <f t="shared" ref="F7:F29" si="2">IF($C7=2,"x","")</f>
        <v>x</v>
      </c>
      <c r="G7" s="192" t="str">
        <f t="shared" ref="G7:G29" si="3">IF($D7=1,"x","")</f>
        <v/>
      </c>
      <c r="H7" s="192" t="str">
        <f t="shared" ref="H7:H29" si="4">IF($D7=2,"x","")</f>
        <v>x</v>
      </c>
      <c r="I7" s="192" t="str">
        <f t="shared" ref="I7:I29" si="5">IF($D7=3,"x","")</f>
        <v/>
      </c>
      <c r="J7" s="192" t="str">
        <f t="shared" ref="J7:J29" si="6">IF($D7=4,"x","")</f>
        <v/>
      </c>
      <c r="K7" s="175">
        <v>15</v>
      </c>
      <c r="L7" s="173">
        <v>0</v>
      </c>
      <c r="M7" s="84">
        <f t="shared" si="0"/>
        <v>1</v>
      </c>
      <c r="N7" s="178">
        <v>20</v>
      </c>
      <c r="O7" s="177">
        <v>0</v>
      </c>
      <c r="P7" s="120">
        <f>IF(E7="x",IF(AND(E7="x",G7="x",OR(N7=$N$48,N7=$O$48,N7=$P$48)),N7/N7,IF(AND(E7="x",H7="x",OR(N7=$N$49,N7=$O$49,N7=$P$49)),N7/N7,IF(AND(E7="x",I7="x",OR(N7=$N$50,N7=$O$50,N7=$P$50)),N7/N7,IF(AND(E7="x",J7="x",OR(N7=$N$51,N7=$O$51,N7=$P$51)),N7/N7,99))))*X7,IF(AND(F7="x",G7="x"),(N7-$N$41)/$P$41,IF(AND(F7="x",H7="x"),(N7-$N$42)/$P$42,IF(AND(F7="x",I7="x"),(N7-$N$43)/$P$43,IF(AND(F7="x",J7="x"),(N7-$N$44)/$P$44,99))))*X7)</f>
        <v>1</v>
      </c>
      <c r="Q7" s="180">
        <v>20</v>
      </c>
      <c r="R7" s="179">
        <v>0</v>
      </c>
      <c r="S7" s="85">
        <f t="shared" ref="S7:S29" si="7">IF(E7="x",IF(AND(E7="x",G7="x",OR(Q7=$Q$48,Q7=$R$48,Q7=$S$48)),Q7/Q7,IF(AND(E7="x",H7="x",OR(Q7=$Q$49,Q7=$R$49,Q7=$S$49)),Q7/Q7,IF(AND(E7="x",I7="x",OR(Q7=$Q$50,Q7=$R$50,Q7=$S$50)),Q7/Q7,IF(AND(E7="x",J7="x",OR(Q7=$Q$51,Q7=$R$51,Q7=$S$51)),Q7/Q7,99))))*Y7,IF(AND(F7="x",G7="x"),(Q7-$Q$41)/$S$41,IF(AND(F7="x",H7="x"),(Q7-$Q$42)/$S$42,IF(AND(F7="x",I7="x"),(Q7-$Q$43)/$S$43,IF(AND(F7="x",J7="x"),(Q7-$Q$44)/$S$44,99))))*Y7)</f>
        <v>1</v>
      </c>
      <c r="T7" s="182">
        <v>25</v>
      </c>
      <c r="U7" s="182">
        <v>0</v>
      </c>
      <c r="V7" s="122">
        <f t="shared" ref="V7:V29" si="8">IF(E7="x",IF(AND(E7="x",G7="x",OR(T7=$T$48,T7=$U$48,T7=$V$48)),T7/T7,IF(AND(E7="x",H7="x",OR(T7=$T$49,T7=$U$49,T7=$V$49)),T7/T7,IF(AND(E7="x",I7="x",OR(T7=$T$50,T7=$U$50,T7=$V$50)),T7/T7,IF(AND(E7="x",J7="x",OR(T7=$T$51,T7=$U$51,T7=$V$51)),T7/T7,99))))*Z7,IF(AND(F7="x",G7="x"),(T7-$T$41)/$V$41,IF(AND(F7="x",H7="x"),(T7-$T$42)/$V$42,IF(AND(F7="x",I7="x"),(T7-$T$43)/$V$43,IF(AND(F7="x",J7="x"),(T7-$T$44)/$V$44,99))))*Z7)</f>
        <v>1</v>
      </c>
      <c r="W7" s="67">
        <f t="shared" ref="W7:W29" si="9">TAN(ABS(L7)*3.14/360)+1</f>
        <v>1</v>
      </c>
      <c r="X7" s="67">
        <f t="shared" ref="X7:X29" si="10">TAN(ABS(O7)*3.14/360)+1</f>
        <v>1</v>
      </c>
      <c r="Y7" s="67">
        <f t="shared" ref="Y7:Y29" si="11">TAN(ABS(R7)*3.14/360)+1</f>
        <v>1</v>
      </c>
      <c r="Z7" s="67">
        <f t="shared" ref="Z7:Z29" si="12">TAN(ABS(U7)*3.14/360)+1</f>
        <v>1</v>
      </c>
      <c r="AA7" s="4"/>
      <c r="AB7" s="4"/>
      <c r="AC7" s="4" t="s">
        <v>61</v>
      </c>
      <c r="AE7" s="4">
        <v>20</v>
      </c>
    </row>
    <row r="8" spans="2:31" ht="20.100000000000001" customHeight="1" thickBot="1" x14ac:dyDescent="0.25">
      <c r="B8" s="176">
        <v>3</v>
      </c>
      <c r="C8" s="189">
        <v>2</v>
      </c>
      <c r="D8" s="189">
        <v>3</v>
      </c>
      <c r="E8" s="115" t="str">
        <f t="shared" si="1"/>
        <v/>
      </c>
      <c r="F8" s="192" t="str">
        <f t="shared" si="2"/>
        <v>x</v>
      </c>
      <c r="G8" s="192" t="str">
        <f t="shared" si="3"/>
        <v/>
      </c>
      <c r="H8" s="192" t="str">
        <f t="shared" si="4"/>
        <v/>
      </c>
      <c r="I8" s="192" t="str">
        <f t="shared" si="5"/>
        <v>x</v>
      </c>
      <c r="J8" s="192" t="str">
        <f t="shared" si="6"/>
        <v/>
      </c>
      <c r="K8" s="175">
        <v>20</v>
      </c>
      <c r="L8" s="173">
        <v>0</v>
      </c>
      <c r="M8" s="84">
        <f t="shared" si="0"/>
        <v>1</v>
      </c>
      <c r="N8" s="178">
        <v>30</v>
      </c>
      <c r="O8" s="177">
        <v>0</v>
      </c>
      <c r="P8" s="120">
        <f t="shared" ref="P8:P29" si="13">IF(E8="x",IF(AND(E8="x",G8="x",OR(N8=$N$48,N8=$O$48,N8=$P$48)),N8/N8,IF(AND(E8="x",H8="x",OR(N8=$N$49,N8=$O$49,N8=$P$49)),N8/N8,IF(AND(E8="x",I8="x",OR(N8=$N$50,N8=$O$50,N8=$P$50)),N8/N8,IF(AND(E8="x",J8="x",OR(N8=$N$51,N8=$O$51,N8=$P$51)),N8/N8,99))))*X8,IF(AND(F8="x",G8="x"),(N8-$N$41)/$P$41,IF(AND(F8="x",H8="x"),(N8-$N$42)/$P$42,IF(AND(F8="x",I8="x"),(N8-$N$43)/$P$43,IF(AND(F8="x",J8="x"),(N8-$N$44)/$P$44,99))))*X8)</f>
        <v>1</v>
      </c>
      <c r="Q8" s="180">
        <v>30</v>
      </c>
      <c r="R8" s="179">
        <v>0</v>
      </c>
      <c r="S8" s="85">
        <f t="shared" si="7"/>
        <v>1</v>
      </c>
      <c r="T8" s="182">
        <v>35</v>
      </c>
      <c r="U8" s="182">
        <v>0</v>
      </c>
      <c r="V8" s="122">
        <f t="shared" si="8"/>
        <v>1</v>
      </c>
      <c r="W8" s="67">
        <f t="shared" si="9"/>
        <v>1</v>
      </c>
      <c r="X8" s="67">
        <f t="shared" si="10"/>
        <v>1</v>
      </c>
      <c r="Y8" s="67">
        <f t="shared" si="11"/>
        <v>1</v>
      </c>
      <c r="Z8" s="67">
        <f t="shared" si="12"/>
        <v>1</v>
      </c>
      <c r="AA8" s="4"/>
      <c r="AB8" s="4"/>
      <c r="AC8" s="4" t="s">
        <v>62</v>
      </c>
      <c r="AE8" s="4">
        <v>40</v>
      </c>
    </row>
    <row r="9" spans="2:31" ht="20.100000000000001" customHeight="1" thickBot="1" x14ac:dyDescent="0.25">
      <c r="B9" s="174">
        <v>4</v>
      </c>
      <c r="C9" s="190">
        <v>2</v>
      </c>
      <c r="D9" s="190">
        <v>4</v>
      </c>
      <c r="E9" s="115" t="str">
        <f t="shared" si="1"/>
        <v/>
      </c>
      <c r="F9" s="192" t="str">
        <f t="shared" si="2"/>
        <v>x</v>
      </c>
      <c r="G9" s="192" t="str">
        <f t="shared" si="3"/>
        <v/>
      </c>
      <c r="H9" s="192" t="str">
        <f t="shared" si="4"/>
        <v/>
      </c>
      <c r="I9" s="192" t="str">
        <f t="shared" si="5"/>
        <v/>
      </c>
      <c r="J9" s="192" t="str">
        <f t="shared" si="6"/>
        <v>x</v>
      </c>
      <c r="K9" s="175">
        <v>25</v>
      </c>
      <c r="L9" s="173">
        <v>0</v>
      </c>
      <c r="M9" s="84">
        <f t="shared" si="0"/>
        <v>1</v>
      </c>
      <c r="N9" s="178">
        <v>45</v>
      </c>
      <c r="O9" s="177">
        <v>0</v>
      </c>
      <c r="P9" s="120">
        <f t="shared" si="13"/>
        <v>1</v>
      </c>
      <c r="Q9" s="180">
        <v>45</v>
      </c>
      <c r="R9" s="179">
        <v>0</v>
      </c>
      <c r="S9" s="85">
        <f t="shared" si="7"/>
        <v>1</v>
      </c>
      <c r="T9" s="182">
        <v>55</v>
      </c>
      <c r="U9" s="182">
        <v>0</v>
      </c>
      <c r="V9" s="122">
        <f t="shared" si="8"/>
        <v>1</v>
      </c>
      <c r="W9" s="67">
        <f t="shared" si="9"/>
        <v>1</v>
      </c>
      <c r="X9" s="67">
        <f t="shared" si="10"/>
        <v>1</v>
      </c>
      <c r="Y9" s="67">
        <f t="shared" si="11"/>
        <v>1</v>
      </c>
      <c r="Z9" s="67">
        <f t="shared" si="12"/>
        <v>1</v>
      </c>
      <c r="AA9" s="4"/>
      <c r="AB9" s="4"/>
      <c r="AE9" s="4">
        <v>60</v>
      </c>
    </row>
    <row r="10" spans="2:31" ht="20.100000000000001" customHeight="1" thickBot="1" x14ac:dyDescent="0.25">
      <c r="B10" s="176">
        <v>5</v>
      </c>
      <c r="C10" s="189">
        <v>2</v>
      </c>
      <c r="D10" s="189">
        <v>1</v>
      </c>
      <c r="E10" s="115" t="str">
        <f t="shared" si="1"/>
        <v/>
      </c>
      <c r="F10" s="192" t="str">
        <f t="shared" si="2"/>
        <v>x</v>
      </c>
      <c r="G10" s="192" t="str">
        <f t="shared" si="3"/>
        <v>x</v>
      </c>
      <c r="H10" s="192" t="str">
        <f t="shared" si="4"/>
        <v/>
      </c>
      <c r="I10" s="192" t="str">
        <f t="shared" si="5"/>
        <v/>
      </c>
      <c r="J10" s="192" t="str">
        <f t="shared" si="6"/>
        <v/>
      </c>
      <c r="K10" s="175">
        <v>10</v>
      </c>
      <c r="L10" s="173">
        <v>0</v>
      </c>
      <c r="M10" s="84">
        <f t="shared" si="0"/>
        <v>1</v>
      </c>
      <c r="N10" s="178">
        <v>10</v>
      </c>
      <c r="O10" s="177">
        <v>0</v>
      </c>
      <c r="P10" s="120">
        <f t="shared" si="13"/>
        <v>1</v>
      </c>
      <c r="Q10" s="180">
        <v>10</v>
      </c>
      <c r="R10" s="179">
        <v>0</v>
      </c>
      <c r="S10" s="85">
        <f t="shared" si="7"/>
        <v>1</v>
      </c>
      <c r="T10" s="182">
        <v>15</v>
      </c>
      <c r="U10" s="182">
        <v>0</v>
      </c>
      <c r="V10" s="122">
        <f t="shared" si="8"/>
        <v>1</v>
      </c>
      <c r="W10" s="67">
        <f t="shared" si="9"/>
        <v>1</v>
      </c>
      <c r="X10" s="67">
        <f t="shared" si="10"/>
        <v>1</v>
      </c>
      <c r="Y10" s="67">
        <f t="shared" si="11"/>
        <v>1</v>
      </c>
      <c r="Z10" s="67">
        <f t="shared" si="12"/>
        <v>1</v>
      </c>
      <c r="AA10" s="4"/>
      <c r="AB10" s="4"/>
      <c r="AE10" s="4">
        <v>80</v>
      </c>
    </row>
    <row r="11" spans="2:31" ht="20.100000000000001" customHeight="1" thickBot="1" x14ac:dyDescent="0.25">
      <c r="B11" s="174">
        <v>6</v>
      </c>
      <c r="C11" s="190">
        <v>2</v>
      </c>
      <c r="D11" s="190">
        <v>2</v>
      </c>
      <c r="E11" s="115" t="str">
        <f t="shared" si="1"/>
        <v/>
      </c>
      <c r="F11" s="192" t="str">
        <f t="shared" si="2"/>
        <v>x</v>
      </c>
      <c r="G11" s="192" t="str">
        <f t="shared" si="3"/>
        <v/>
      </c>
      <c r="H11" s="192" t="str">
        <f t="shared" si="4"/>
        <v>x</v>
      </c>
      <c r="I11" s="192" t="str">
        <f t="shared" si="5"/>
        <v/>
      </c>
      <c r="J11" s="192" t="str">
        <f t="shared" si="6"/>
        <v/>
      </c>
      <c r="K11" s="175">
        <v>15</v>
      </c>
      <c r="L11" s="173">
        <v>0</v>
      </c>
      <c r="M11" s="84">
        <f t="shared" si="0"/>
        <v>1</v>
      </c>
      <c r="N11" s="178">
        <v>20</v>
      </c>
      <c r="O11" s="177">
        <v>0</v>
      </c>
      <c r="P11" s="120">
        <f t="shared" si="13"/>
        <v>1</v>
      </c>
      <c r="Q11" s="180">
        <v>20</v>
      </c>
      <c r="R11" s="179">
        <v>0</v>
      </c>
      <c r="S11" s="85">
        <f t="shared" si="7"/>
        <v>1</v>
      </c>
      <c r="T11" s="182">
        <v>25</v>
      </c>
      <c r="U11" s="182">
        <v>0</v>
      </c>
      <c r="V11" s="122">
        <f t="shared" si="8"/>
        <v>1</v>
      </c>
      <c r="W11" s="67">
        <f t="shared" si="9"/>
        <v>1</v>
      </c>
      <c r="X11" s="67">
        <f t="shared" si="10"/>
        <v>1</v>
      </c>
      <c r="Y11" s="67">
        <f t="shared" si="11"/>
        <v>1</v>
      </c>
      <c r="Z11" s="67">
        <f t="shared" si="12"/>
        <v>1</v>
      </c>
      <c r="AA11" s="4"/>
      <c r="AB11" s="4"/>
    </row>
    <row r="12" spans="2:31" ht="20.100000000000001" customHeight="1" thickBot="1" x14ac:dyDescent="0.25">
      <c r="B12" s="176">
        <v>7</v>
      </c>
      <c r="C12" s="189">
        <v>2</v>
      </c>
      <c r="D12" s="189">
        <v>3</v>
      </c>
      <c r="E12" s="115" t="str">
        <f t="shared" si="1"/>
        <v/>
      </c>
      <c r="F12" s="192" t="str">
        <f t="shared" si="2"/>
        <v>x</v>
      </c>
      <c r="G12" s="192" t="str">
        <f t="shared" si="3"/>
        <v/>
      </c>
      <c r="H12" s="192" t="str">
        <f t="shared" si="4"/>
        <v/>
      </c>
      <c r="I12" s="192" t="str">
        <f t="shared" si="5"/>
        <v>x</v>
      </c>
      <c r="J12" s="192" t="str">
        <f t="shared" si="6"/>
        <v/>
      </c>
      <c r="K12" s="175">
        <v>20</v>
      </c>
      <c r="L12" s="173">
        <v>0</v>
      </c>
      <c r="M12" s="84">
        <f t="shared" si="0"/>
        <v>1</v>
      </c>
      <c r="N12" s="178">
        <v>30</v>
      </c>
      <c r="O12" s="177">
        <v>0</v>
      </c>
      <c r="P12" s="120">
        <f t="shared" si="13"/>
        <v>1</v>
      </c>
      <c r="Q12" s="180">
        <v>30</v>
      </c>
      <c r="R12" s="179">
        <v>0</v>
      </c>
      <c r="S12" s="85">
        <f t="shared" si="7"/>
        <v>1</v>
      </c>
      <c r="T12" s="182">
        <v>35</v>
      </c>
      <c r="U12" s="182">
        <v>0</v>
      </c>
      <c r="V12" s="122">
        <f t="shared" si="8"/>
        <v>1</v>
      </c>
      <c r="W12" s="67">
        <f t="shared" si="9"/>
        <v>1</v>
      </c>
      <c r="X12" s="67">
        <f t="shared" si="10"/>
        <v>1</v>
      </c>
      <c r="Y12" s="67">
        <f t="shared" si="11"/>
        <v>1</v>
      </c>
      <c r="Z12" s="67">
        <f t="shared" si="12"/>
        <v>1</v>
      </c>
      <c r="AA12" s="4"/>
      <c r="AB12" s="4"/>
    </row>
    <row r="13" spans="2:31" ht="20.100000000000001" customHeight="1" thickBot="1" x14ac:dyDescent="0.25">
      <c r="B13" s="174">
        <v>8</v>
      </c>
      <c r="C13" s="190">
        <v>2</v>
      </c>
      <c r="D13" s="190">
        <v>4</v>
      </c>
      <c r="E13" s="115" t="str">
        <f t="shared" si="1"/>
        <v/>
      </c>
      <c r="F13" s="192" t="str">
        <f t="shared" si="2"/>
        <v>x</v>
      </c>
      <c r="G13" s="192" t="str">
        <f t="shared" si="3"/>
        <v/>
      </c>
      <c r="H13" s="192" t="str">
        <f t="shared" si="4"/>
        <v/>
      </c>
      <c r="I13" s="192" t="str">
        <f t="shared" si="5"/>
        <v/>
      </c>
      <c r="J13" s="192" t="str">
        <f t="shared" si="6"/>
        <v>x</v>
      </c>
      <c r="K13" s="175">
        <v>25</v>
      </c>
      <c r="L13" s="173">
        <v>0</v>
      </c>
      <c r="M13" s="84">
        <f t="shared" si="0"/>
        <v>1</v>
      </c>
      <c r="N13" s="178">
        <v>45</v>
      </c>
      <c r="O13" s="177">
        <v>0</v>
      </c>
      <c r="P13" s="120">
        <f t="shared" si="13"/>
        <v>1</v>
      </c>
      <c r="Q13" s="180">
        <v>45</v>
      </c>
      <c r="R13" s="179">
        <v>0</v>
      </c>
      <c r="S13" s="85">
        <f t="shared" si="7"/>
        <v>1</v>
      </c>
      <c r="T13" s="182">
        <v>55</v>
      </c>
      <c r="U13" s="182">
        <v>0</v>
      </c>
      <c r="V13" s="122">
        <f t="shared" si="8"/>
        <v>1</v>
      </c>
      <c r="W13" s="67">
        <f t="shared" si="9"/>
        <v>1</v>
      </c>
      <c r="X13" s="67">
        <f t="shared" si="10"/>
        <v>1</v>
      </c>
      <c r="Y13" s="67">
        <f t="shared" si="11"/>
        <v>1</v>
      </c>
      <c r="Z13" s="67">
        <f t="shared" si="12"/>
        <v>1</v>
      </c>
      <c r="AA13" s="4"/>
      <c r="AB13" s="4"/>
    </row>
    <row r="14" spans="2:31" ht="20.100000000000001" customHeight="1" thickBot="1" x14ac:dyDescent="0.25">
      <c r="B14" s="176">
        <v>9</v>
      </c>
      <c r="C14" s="189">
        <v>2</v>
      </c>
      <c r="D14" s="189">
        <v>1</v>
      </c>
      <c r="E14" s="115" t="str">
        <f t="shared" si="1"/>
        <v/>
      </c>
      <c r="F14" s="192" t="str">
        <f t="shared" si="2"/>
        <v>x</v>
      </c>
      <c r="G14" s="192" t="str">
        <f t="shared" si="3"/>
        <v>x</v>
      </c>
      <c r="H14" s="192" t="str">
        <f t="shared" si="4"/>
        <v/>
      </c>
      <c r="I14" s="192" t="str">
        <f t="shared" si="5"/>
        <v/>
      </c>
      <c r="J14" s="192" t="str">
        <f t="shared" si="6"/>
        <v/>
      </c>
      <c r="K14" s="175">
        <v>10</v>
      </c>
      <c r="L14" s="173">
        <v>0</v>
      </c>
      <c r="M14" s="84">
        <f t="shared" si="0"/>
        <v>1</v>
      </c>
      <c r="N14" s="177">
        <v>10</v>
      </c>
      <c r="O14" s="177">
        <v>0</v>
      </c>
      <c r="P14" s="120">
        <f t="shared" si="13"/>
        <v>1</v>
      </c>
      <c r="Q14" s="180">
        <v>10</v>
      </c>
      <c r="R14" s="179">
        <v>0</v>
      </c>
      <c r="S14" s="85">
        <f t="shared" si="7"/>
        <v>1</v>
      </c>
      <c r="T14" s="182">
        <v>15</v>
      </c>
      <c r="U14" s="182">
        <v>0</v>
      </c>
      <c r="V14" s="122">
        <f t="shared" si="8"/>
        <v>1</v>
      </c>
      <c r="W14" s="67">
        <f t="shared" si="9"/>
        <v>1</v>
      </c>
      <c r="X14" s="67">
        <f t="shared" si="10"/>
        <v>1</v>
      </c>
      <c r="Y14" s="67">
        <f t="shared" si="11"/>
        <v>1</v>
      </c>
      <c r="Z14" s="67">
        <f t="shared" si="12"/>
        <v>1</v>
      </c>
      <c r="AA14" s="4"/>
      <c r="AB14" s="4"/>
    </row>
    <row r="15" spans="2:31" ht="20.100000000000001" customHeight="1" thickBot="1" x14ac:dyDescent="0.25">
      <c r="B15" s="174">
        <v>10</v>
      </c>
      <c r="C15" s="190">
        <v>2</v>
      </c>
      <c r="D15" s="190">
        <v>2</v>
      </c>
      <c r="E15" s="115" t="str">
        <f t="shared" si="1"/>
        <v/>
      </c>
      <c r="F15" s="192" t="str">
        <f t="shared" si="2"/>
        <v>x</v>
      </c>
      <c r="G15" s="192" t="str">
        <f t="shared" si="3"/>
        <v/>
      </c>
      <c r="H15" s="192" t="str">
        <f t="shared" si="4"/>
        <v>x</v>
      </c>
      <c r="I15" s="192" t="str">
        <f t="shared" si="5"/>
        <v/>
      </c>
      <c r="J15" s="192" t="str">
        <f t="shared" si="6"/>
        <v/>
      </c>
      <c r="K15" s="175">
        <v>15</v>
      </c>
      <c r="L15" s="173">
        <v>0</v>
      </c>
      <c r="M15" s="84">
        <f t="shared" si="0"/>
        <v>1</v>
      </c>
      <c r="N15" s="178">
        <v>20</v>
      </c>
      <c r="O15" s="177">
        <v>0</v>
      </c>
      <c r="P15" s="120">
        <f t="shared" si="13"/>
        <v>1</v>
      </c>
      <c r="Q15" s="180">
        <v>20</v>
      </c>
      <c r="R15" s="179">
        <v>0</v>
      </c>
      <c r="S15" s="85">
        <f t="shared" si="7"/>
        <v>1</v>
      </c>
      <c r="T15" s="182">
        <v>25</v>
      </c>
      <c r="U15" s="182">
        <v>0</v>
      </c>
      <c r="V15" s="122">
        <f t="shared" si="8"/>
        <v>1</v>
      </c>
      <c r="W15" s="67">
        <f t="shared" si="9"/>
        <v>1</v>
      </c>
      <c r="X15" s="67">
        <f t="shared" si="10"/>
        <v>1</v>
      </c>
      <c r="Y15" s="67">
        <f t="shared" si="11"/>
        <v>1</v>
      </c>
      <c r="Z15" s="67">
        <f t="shared" si="12"/>
        <v>1</v>
      </c>
      <c r="AA15" s="4"/>
      <c r="AB15" s="4"/>
    </row>
    <row r="16" spans="2:31" ht="20.100000000000001" customHeight="1" thickBot="1" x14ac:dyDescent="0.25">
      <c r="B16" s="176">
        <v>11</v>
      </c>
      <c r="C16" s="189">
        <v>2</v>
      </c>
      <c r="D16" s="189">
        <v>3</v>
      </c>
      <c r="E16" s="115" t="str">
        <f t="shared" si="1"/>
        <v/>
      </c>
      <c r="F16" s="192" t="str">
        <f t="shared" si="2"/>
        <v>x</v>
      </c>
      <c r="G16" s="192" t="str">
        <f t="shared" si="3"/>
        <v/>
      </c>
      <c r="H16" s="192" t="str">
        <f t="shared" si="4"/>
        <v/>
      </c>
      <c r="I16" s="192" t="str">
        <f t="shared" si="5"/>
        <v>x</v>
      </c>
      <c r="J16" s="192" t="str">
        <f t="shared" si="6"/>
        <v/>
      </c>
      <c r="K16" s="175">
        <v>20</v>
      </c>
      <c r="L16" s="173">
        <v>0</v>
      </c>
      <c r="M16" s="84">
        <f t="shared" si="0"/>
        <v>1</v>
      </c>
      <c r="N16" s="178">
        <v>30</v>
      </c>
      <c r="O16" s="177">
        <v>0</v>
      </c>
      <c r="P16" s="120">
        <f t="shared" si="13"/>
        <v>1</v>
      </c>
      <c r="Q16" s="180">
        <v>30</v>
      </c>
      <c r="R16" s="179">
        <v>0</v>
      </c>
      <c r="S16" s="85">
        <f t="shared" si="7"/>
        <v>1</v>
      </c>
      <c r="T16" s="182">
        <v>35</v>
      </c>
      <c r="U16" s="182">
        <v>0</v>
      </c>
      <c r="V16" s="122">
        <f t="shared" si="8"/>
        <v>1</v>
      </c>
      <c r="W16" s="67">
        <f t="shared" si="9"/>
        <v>1</v>
      </c>
      <c r="X16" s="67">
        <f t="shared" si="10"/>
        <v>1</v>
      </c>
      <c r="Y16" s="67">
        <f t="shared" si="11"/>
        <v>1</v>
      </c>
      <c r="Z16" s="67">
        <f t="shared" si="12"/>
        <v>1</v>
      </c>
      <c r="AA16" s="4"/>
      <c r="AB16" s="4"/>
    </row>
    <row r="17" spans="2:28" ht="20.100000000000001" customHeight="1" thickBot="1" x14ac:dyDescent="0.25">
      <c r="B17" s="174">
        <v>12</v>
      </c>
      <c r="C17" s="190">
        <v>2</v>
      </c>
      <c r="D17" s="190">
        <v>4</v>
      </c>
      <c r="E17" s="115" t="str">
        <f t="shared" si="1"/>
        <v/>
      </c>
      <c r="F17" s="192" t="str">
        <f t="shared" si="2"/>
        <v>x</v>
      </c>
      <c r="G17" s="192" t="str">
        <f t="shared" si="3"/>
        <v/>
      </c>
      <c r="H17" s="192" t="str">
        <f t="shared" si="4"/>
        <v/>
      </c>
      <c r="I17" s="192" t="str">
        <f t="shared" si="5"/>
        <v/>
      </c>
      <c r="J17" s="192" t="str">
        <f t="shared" si="6"/>
        <v>x</v>
      </c>
      <c r="K17" s="175">
        <v>25</v>
      </c>
      <c r="L17" s="173">
        <v>0</v>
      </c>
      <c r="M17" s="84">
        <f t="shared" si="0"/>
        <v>1</v>
      </c>
      <c r="N17" s="178">
        <v>45</v>
      </c>
      <c r="O17" s="177">
        <v>0</v>
      </c>
      <c r="P17" s="120">
        <f t="shared" si="13"/>
        <v>1</v>
      </c>
      <c r="Q17" s="180">
        <v>45</v>
      </c>
      <c r="R17" s="179">
        <v>0</v>
      </c>
      <c r="S17" s="85">
        <f t="shared" si="7"/>
        <v>1</v>
      </c>
      <c r="T17" s="182">
        <v>55</v>
      </c>
      <c r="U17" s="182">
        <v>0</v>
      </c>
      <c r="V17" s="122">
        <f t="shared" si="8"/>
        <v>1</v>
      </c>
      <c r="W17" s="67">
        <f t="shared" si="9"/>
        <v>1</v>
      </c>
      <c r="X17" s="67">
        <f t="shared" si="10"/>
        <v>1</v>
      </c>
      <c r="Y17" s="67">
        <f t="shared" si="11"/>
        <v>1</v>
      </c>
      <c r="Z17" s="67">
        <f t="shared" si="12"/>
        <v>1</v>
      </c>
      <c r="AA17" s="4"/>
      <c r="AB17" s="4"/>
    </row>
    <row r="18" spans="2:28" ht="20.100000000000001" customHeight="1" thickBot="1" x14ac:dyDescent="0.25">
      <c r="B18" s="176">
        <v>13</v>
      </c>
      <c r="C18" s="189">
        <v>1</v>
      </c>
      <c r="D18" s="189">
        <v>1</v>
      </c>
      <c r="E18" s="115" t="str">
        <f t="shared" si="1"/>
        <v>x</v>
      </c>
      <c r="F18" s="192" t="str">
        <f t="shared" si="2"/>
        <v/>
      </c>
      <c r="G18" s="192" t="str">
        <f t="shared" si="3"/>
        <v>x</v>
      </c>
      <c r="H18" s="192" t="str">
        <f t="shared" si="4"/>
        <v/>
      </c>
      <c r="I18" s="192" t="str">
        <f t="shared" si="5"/>
        <v/>
      </c>
      <c r="J18" s="192" t="str">
        <f t="shared" si="6"/>
        <v/>
      </c>
      <c r="K18" s="175">
        <v>5</v>
      </c>
      <c r="L18" s="175">
        <v>0</v>
      </c>
      <c r="M18" s="84">
        <f t="shared" si="0"/>
        <v>1</v>
      </c>
      <c r="N18" s="178">
        <v>10</v>
      </c>
      <c r="O18" s="177">
        <v>0</v>
      </c>
      <c r="P18" s="120">
        <f t="shared" si="13"/>
        <v>1</v>
      </c>
      <c r="Q18" s="180">
        <v>10</v>
      </c>
      <c r="R18" s="179">
        <v>0</v>
      </c>
      <c r="S18" s="85">
        <f t="shared" si="7"/>
        <v>1</v>
      </c>
      <c r="T18" s="182">
        <v>15</v>
      </c>
      <c r="U18" s="182">
        <v>0</v>
      </c>
      <c r="V18" s="122">
        <f t="shared" si="8"/>
        <v>1</v>
      </c>
      <c r="W18" s="67">
        <f t="shared" si="9"/>
        <v>1</v>
      </c>
      <c r="X18" s="67">
        <f t="shared" si="10"/>
        <v>1</v>
      </c>
      <c r="Y18" s="67">
        <f t="shared" si="11"/>
        <v>1</v>
      </c>
      <c r="Z18" s="67">
        <f t="shared" si="12"/>
        <v>1</v>
      </c>
      <c r="AA18" s="4"/>
      <c r="AB18" s="4"/>
    </row>
    <row r="19" spans="2:28" ht="20.100000000000001" customHeight="1" thickBot="1" x14ac:dyDescent="0.25">
      <c r="B19" s="174">
        <v>14</v>
      </c>
      <c r="C19" s="190">
        <v>1</v>
      </c>
      <c r="D19" s="190">
        <v>2</v>
      </c>
      <c r="E19" s="115" t="str">
        <f t="shared" si="1"/>
        <v>x</v>
      </c>
      <c r="F19" s="192" t="str">
        <f t="shared" si="2"/>
        <v/>
      </c>
      <c r="G19" s="192" t="str">
        <f t="shared" si="3"/>
        <v/>
      </c>
      <c r="H19" s="192" t="str">
        <f t="shared" si="4"/>
        <v>x</v>
      </c>
      <c r="I19" s="192" t="str">
        <f t="shared" si="5"/>
        <v/>
      </c>
      <c r="J19" s="192" t="str">
        <f t="shared" si="6"/>
        <v/>
      </c>
      <c r="K19" s="175">
        <v>10</v>
      </c>
      <c r="L19" s="175">
        <v>0</v>
      </c>
      <c r="M19" s="84">
        <f t="shared" si="0"/>
        <v>1</v>
      </c>
      <c r="N19" s="178">
        <v>20</v>
      </c>
      <c r="O19" s="177">
        <v>0</v>
      </c>
      <c r="P19" s="120">
        <f t="shared" si="13"/>
        <v>1</v>
      </c>
      <c r="Q19" s="180">
        <v>20</v>
      </c>
      <c r="R19" s="179">
        <v>0</v>
      </c>
      <c r="S19" s="85">
        <f t="shared" si="7"/>
        <v>1</v>
      </c>
      <c r="T19" s="182">
        <v>25</v>
      </c>
      <c r="U19" s="182">
        <v>0</v>
      </c>
      <c r="V19" s="122">
        <f t="shared" si="8"/>
        <v>1</v>
      </c>
      <c r="W19" s="67">
        <f t="shared" si="9"/>
        <v>1</v>
      </c>
      <c r="X19" s="67">
        <f t="shared" si="10"/>
        <v>1</v>
      </c>
      <c r="Y19" s="67">
        <f t="shared" si="11"/>
        <v>1</v>
      </c>
      <c r="Z19" s="67">
        <f t="shared" si="12"/>
        <v>1</v>
      </c>
      <c r="AA19" s="4"/>
      <c r="AB19" s="4"/>
    </row>
    <row r="20" spans="2:28" ht="20.100000000000001" customHeight="1" thickBot="1" x14ac:dyDescent="0.25">
      <c r="B20" s="176">
        <v>15</v>
      </c>
      <c r="C20" s="189">
        <v>1</v>
      </c>
      <c r="D20" s="189">
        <v>3</v>
      </c>
      <c r="E20" s="115" t="str">
        <f t="shared" si="1"/>
        <v>x</v>
      </c>
      <c r="F20" s="192" t="str">
        <f t="shared" si="2"/>
        <v/>
      </c>
      <c r="G20" s="192" t="str">
        <f t="shared" si="3"/>
        <v/>
      </c>
      <c r="H20" s="192" t="str">
        <f t="shared" si="4"/>
        <v/>
      </c>
      <c r="I20" s="192" t="str">
        <f t="shared" si="5"/>
        <v>x</v>
      </c>
      <c r="J20" s="192" t="str">
        <f t="shared" si="6"/>
        <v/>
      </c>
      <c r="K20" s="175">
        <v>15</v>
      </c>
      <c r="L20" s="175">
        <v>0</v>
      </c>
      <c r="M20" s="84">
        <f t="shared" si="0"/>
        <v>1</v>
      </c>
      <c r="N20" s="178">
        <v>35</v>
      </c>
      <c r="O20" s="177">
        <v>0</v>
      </c>
      <c r="P20" s="120">
        <f t="shared" si="13"/>
        <v>1</v>
      </c>
      <c r="Q20" s="180">
        <v>35</v>
      </c>
      <c r="R20" s="179">
        <v>0</v>
      </c>
      <c r="S20" s="85">
        <f t="shared" si="7"/>
        <v>1</v>
      </c>
      <c r="T20" s="182">
        <v>40</v>
      </c>
      <c r="U20" s="182">
        <v>0</v>
      </c>
      <c r="V20" s="122">
        <f t="shared" si="8"/>
        <v>1</v>
      </c>
      <c r="W20" s="67">
        <f t="shared" si="9"/>
        <v>1</v>
      </c>
      <c r="X20" s="67">
        <f t="shared" si="10"/>
        <v>1</v>
      </c>
      <c r="Y20" s="67">
        <f t="shared" si="11"/>
        <v>1</v>
      </c>
      <c r="Z20" s="67">
        <f t="shared" si="12"/>
        <v>1</v>
      </c>
      <c r="AA20" s="4"/>
      <c r="AB20" s="4"/>
    </row>
    <row r="21" spans="2:28" ht="20.100000000000001" customHeight="1" thickBot="1" x14ac:dyDescent="0.25">
      <c r="B21" s="174">
        <v>16</v>
      </c>
      <c r="C21" s="190">
        <v>1</v>
      </c>
      <c r="D21" s="190">
        <v>4</v>
      </c>
      <c r="E21" s="115" t="str">
        <f t="shared" si="1"/>
        <v>x</v>
      </c>
      <c r="F21" s="192" t="str">
        <f t="shared" si="2"/>
        <v/>
      </c>
      <c r="G21" s="192" t="str">
        <f t="shared" si="3"/>
        <v/>
      </c>
      <c r="H21" s="192" t="str">
        <f t="shared" si="4"/>
        <v/>
      </c>
      <c r="I21" s="192" t="str">
        <f t="shared" si="5"/>
        <v/>
      </c>
      <c r="J21" s="192" t="str">
        <f t="shared" si="6"/>
        <v>x</v>
      </c>
      <c r="K21" s="175">
        <v>20</v>
      </c>
      <c r="L21" s="175">
        <v>0</v>
      </c>
      <c r="M21" s="84">
        <f t="shared" si="0"/>
        <v>1</v>
      </c>
      <c r="N21" s="178">
        <v>45</v>
      </c>
      <c r="O21" s="177">
        <v>0</v>
      </c>
      <c r="P21" s="120">
        <f t="shared" si="13"/>
        <v>1</v>
      </c>
      <c r="Q21" s="180">
        <v>45</v>
      </c>
      <c r="R21" s="179">
        <v>0</v>
      </c>
      <c r="S21" s="85">
        <f t="shared" si="7"/>
        <v>1</v>
      </c>
      <c r="T21" s="182">
        <v>55</v>
      </c>
      <c r="U21" s="182">
        <v>0</v>
      </c>
      <c r="V21" s="122">
        <f t="shared" si="8"/>
        <v>1</v>
      </c>
      <c r="W21" s="67">
        <f t="shared" si="9"/>
        <v>1</v>
      </c>
      <c r="X21" s="67">
        <f t="shared" si="10"/>
        <v>1</v>
      </c>
      <c r="Y21" s="67">
        <f t="shared" si="11"/>
        <v>1</v>
      </c>
      <c r="Z21" s="67">
        <f t="shared" si="12"/>
        <v>1</v>
      </c>
      <c r="AA21" s="4"/>
      <c r="AB21" s="4"/>
    </row>
    <row r="22" spans="2:28" ht="20.100000000000001" customHeight="1" thickBot="1" x14ac:dyDescent="0.25">
      <c r="B22" s="176">
        <v>17</v>
      </c>
      <c r="C22" s="189">
        <v>1</v>
      </c>
      <c r="D22" s="189">
        <v>1</v>
      </c>
      <c r="E22" s="115" t="str">
        <f t="shared" si="1"/>
        <v>x</v>
      </c>
      <c r="F22" s="192" t="str">
        <f t="shared" si="2"/>
        <v/>
      </c>
      <c r="G22" s="192" t="str">
        <f t="shared" si="3"/>
        <v>x</v>
      </c>
      <c r="H22" s="192" t="str">
        <f t="shared" si="4"/>
        <v/>
      </c>
      <c r="I22" s="192" t="str">
        <f t="shared" si="5"/>
        <v/>
      </c>
      <c r="J22" s="192" t="str">
        <f t="shared" si="6"/>
        <v/>
      </c>
      <c r="K22" s="175">
        <v>10</v>
      </c>
      <c r="L22" s="175">
        <v>0</v>
      </c>
      <c r="M22" s="84">
        <f t="shared" si="0"/>
        <v>1</v>
      </c>
      <c r="N22" s="177">
        <v>10</v>
      </c>
      <c r="O22" s="177">
        <v>0</v>
      </c>
      <c r="P22" s="120">
        <f t="shared" si="13"/>
        <v>1</v>
      </c>
      <c r="Q22" s="180">
        <v>10</v>
      </c>
      <c r="R22" s="179">
        <v>0</v>
      </c>
      <c r="S22" s="85">
        <f t="shared" si="7"/>
        <v>1</v>
      </c>
      <c r="T22" s="182">
        <v>15</v>
      </c>
      <c r="U22" s="182">
        <v>0</v>
      </c>
      <c r="V22" s="122">
        <f t="shared" si="8"/>
        <v>1</v>
      </c>
      <c r="W22" s="67">
        <f t="shared" si="9"/>
        <v>1</v>
      </c>
      <c r="X22" s="67">
        <f t="shared" si="10"/>
        <v>1</v>
      </c>
      <c r="Y22" s="67">
        <f t="shared" si="11"/>
        <v>1</v>
      </c>
      <c r="Z22" s="67">
        <f t="shared" si="12"/>
        <v>1</v>
      </c>
      <c r="AA22" s="4"/>
      <c r="AB22" s="4"/>
    </row>
    <row r="23" spans="2:28" ht="20.100000000000001" customHeight="1" thickBot="1" x14ac:dyDescent="0.25">
      <c r="B23" s="174">
        <v>18</v>
      </c>
      <c r="C23" s="190">
        <v>1</v>
      </c>
      <c r="D23" s="190">
        <v>2</v>
      </c>
      <c r="E23" s="115" t="str">
        <f t="shared" si="1"/>
        <v>x</v>
      </c>
      <c r="F23" s="192" t="str">
        <f t="shared" si="2"/>
        <v/>
      </c>
      <c r="G23" s="192" t="str">
        <f t="shared" si="3"/>
        <v/>
      </c>
      <c r="H23" s="192" t="str">
        <f t="shared" si="4"/>
        <v>x</v>
      </c>
      <c r="I23" s="192" t="str">
        <f t="shared" si="5"/>
        <v/>
      </c>
      <c r="J23" s="192" t="str">
        <f t="shared" si="6"/>
        <v/>
      </c>
      <c r="K23" s="175">
        <v>15</v>
      </c>
      <c r="L23" s="175">
        <v>0</v>
      </c>
      <c r="M23" s="84">
        <f t="shared" si="0"/>
        <v>1</v>
      </c>
      <c r="N23" s="178">
        <v>20</v>
      </c>
      <c r="O23" s="177">
        <v>0</v>
      </c>
      <c r="P23" s="120">
        <f t="shared" si="13"/>
        <v>1</v>
      </c>
      <c r="Q23" s="180">
        <v>20</v>
      </c>
      <c r="R23" s="179">
        <v>0</v>
      </c>
      <c r="S23" s="85">
        <f t="shared" si="7"/>
        <v>1</v>
      </c>
      <c r="T23" s="182">
        <v>25</v>
      </c>
      <c r="U23" s="182">
        <v>0</v>
      </c>
      <c r="V23" s="122">
        <f t="shared" si="8"/>
        <v>1</v>
      </c>
      <c r="W23" s="67">
        <f t="shared" si="9"/>
        <v>1</v>
      </c>
      <c r="X23" s="67">
        <f t="shared" si="10"/>
        <v>1</v>
      </c>
      <c r="Y23" s="67">
        <f t="shared" si="11"/>
        <v>1</v>
      </c>
      <c r="Z23" s="67">
        <f t="shared" si="12"/>
        <v>1</v>
      </c>
      <c r="AA23" s="4"/>
      <c r="AB23" s="4"/>
    </row>
    <row r="24" spans="2:28" ht="20.100000000000001" customHeight="1" thickBot="1" x14ac:dyDescent="0.25">
      <c r="B24" s="176">
        <v>19</v>
      </c>
      <c r="C24" s="189">
        <v>1</v>
      </c>
      <c r="D24" s="189">
        <v>3</v>
      </c>
      <c r="E24" s="115" t="str">
        <f t="shared" si="1"/>
        <v>x</v>
      </c>
      <c r="F24" s="192" t="str">
        <f t="shared" si="2"/>
        <v/>
      </c>
      <c r="G24" s="192" t="str">
        <f t="shared" si="3"/>
        <v/>
      </c>
      <c r="H24" s="192" t="str">
        <f t="shared" si="4"/>
        <v/>
      </c>
      <c r="I24" s="192" t="str">
        <f t="shared" si="5"/>
        <v>x</v>
      </c>
      <c r="J24" s="192" t="str">
        <f t="shared" si="6"/>
        <v/>
      </c>
      <c r="K24" s="175">
        <v>20</v>
      </c>
      <c r="L24" s="175">
        <v>0</v>
      </c>
      <c r="M24" s="84">
        <f t="shared" si="0"/>
        <v>1</v>
      </c>
      <c r="N24" s="178">
        <v>35</v>
      </c>
      <c r="O24" s="177">
        <v>0</v>
      </c>
      <c r="P24" s="120">
        <f t="shared" si="13"/>
        <v>1</v>
      </c>
      <c r="Q24" s="180">
        <v>35</v>
      </c>
      <c r="R24" s="179">
        <v>0</v>
      </c>
      <c r="S24" s="85">
        <f t="shared" si="7"/>
        <v>1</v>
      </c>
      <c r="T24" s="182">
        <v>40</v>
      </c>
      <c r="U24" s="182">
        <v>0</v>
      </c>
      <c r="V24" s="122">
        <f t="shared" si="8"/>
        <v>1</v>
      </c>
      <c r="W24" s="67">
        <f t="shared" si="9"/>
        <v>1</v>
      </c>
      <c r="X24" s="67">
        <f t="shared" si="10"/>
        <v>1</v>
      </c>
      <c r="Y24" s="67">
        <f t="shared" si="11"/>
        <v>1</v>
      </c>
      <c r="Z24" s="67">
        <f t="shared" si="12"/>
        <v>1</v>
      </c>
      <c r="AA24" s="4"/>
      <c r="AB24" s="4"/>
    </row>
    <row r="25" spans="2:28" ht="20.100000000000001" customHeight="1" thickBot="1" x14ac:dyDescent="0.25">
      <c r="B25" s="174">
        <v>20</v>
      </c>
      <c r="C25" s="190">
        <v>1</v>
      </c>
      <c r="D25" s="190">
        <v>4</v>
      </c>
      <c r="E25" s="115" t="str">
        <f t="shared" si="1"/>
        <v>x</v>
      </c>
      <c r="F25" s="192" t="str">
        <f t="shared" si="2"/>
        <v/>
      </c>
      <c r="G25" s="192" t="str">
        <f t="shared" si="3"/>
        <v/>
      </c>
      <c r="H25" s="192" t="str">
        <f t="shared" si="4"/>
        <v/>
      </c>
      <c r="I25" s="192" t="str">
        <f t="shared" si="5"/>
        <v/>
      </c>
      <c r="J25" s="192" t="str">
        <f t="shared" si="6"/>
        <v>x</v>
      </c>
      <c r="K25" s="175">
        <v>25</v>
      </c>
      <c r="L25" s="175">
        <v>0</v>
      </c>
      <c r="M25" s="84">
        <f t="shared" si="0"/>
        <v>1</v>
      </c>
      <c r="N25" s="178">
        <v>45</v>
      </c>
      <c r="O25" s="177">
        <v>0</v>
      </c>
      <c r="P25" s="120">
        <f t="shared" si="13"/>
        <v>1</v>
      </c>
      <c r="Q25" s="180">
        <v>45</v>
      </c>
      <c r="R25" s="179">
        <v>0</v>
      </c>
      <c r="S25" s="85">
        <f t="shared" si="7"/>
        <v>1</v>
      </c>
      <c r="T25" s="182">
        <v>55</v>
      </c>
      <c r="U25" s="182">
        <v>0</v>
      </c>
      <c r="V25" s="122">
        <f t="shared" si="8"/>
        <v>1</v>
      </c>
      <c r="W25" s="67">
        <f t="shared" si="9"/>
        <v>1</v>
      </c>
      <c r="X25" s="67">
        <f t="shared" si="10"/>
        <v>1</v>
      </c>
      <c r="Y25" s="67">
        <f t="shared" si="11"/>
        <v>1</v>
      </c>
      <c r="Z25" s="67">
        <f t="shared" si="12"/>
        <v>1</v>
      </c>
      <c r="AA25" s="4"/>
      <c r="AB25" s="4"/>
    </row>
    <row r="26" spans="2:28" ht="20.100000000000001" customHeight="1" thickBot="1" x14ac:dyDescent="0.25">
      <c r="B26" s="176">
        <v>21</v>
      </c>
      <c r="C26" s="189">
        <v>1</v>
      </c>
      <c r="D26" s="189">
        <v>1</v>
      </c>
      <c r="E26" s="115" t="str">
        <f t="shared" si="1"/>
        <v>x</v>
      </c>
      <c r="F26" s="192" t="str">
        <f t="shared" si="2"/>
        <v/>
      </c>
      <c r="G26" s="192" t="str">
        <f t="shared" si="3"/>
        <v>x</v>
      </c>
      <c r="H26" s="192" t="str">
        <f t="shared" si="4"/>
        <v/>
      </c>
      <c r="I26" s="192" t="str">
        <f t="shared" si="5"/>
        <v/>
      </c>
      <c r="J26" s="192" t="str">
        <f t="shared" si="6"/>
        <v/>
      </c>
      <c r="K26" s="175">
        <v>15</v>
      </c>
      <c r="L26" s="175">
        <v>0</v>
      </c>
      <c r="M26" s="84">
        <f t="shared" si="0"/>
        <v>1</v>
      </c>
      <c r="N26" s="178">
        <v>10</v>
      </c>
      <c r="O26" s="177">
        <v>0</v>
      </c>
      <c r="P26" s="120">
        <f t="shared" si="13"/>
        <v>1</v>
      </c>
      <c r="Q26" s="180">
        <v>10</v>
      </c>
      <c r="R26" s="179">
        <v>0</v>
      </c>
      <c r="S26" s="85">
        <f t="shared" si="7"/>
        <v>1</v>
      </c>
      <c r="T26" s="182">
        <v>15</v>
      </c>
      <c r="U26" s="182">
        <v>0</v>
      </c>
      <c r="V26" s="122">
        <f t="shared" si="8"/>
        <v>1</v>
      </c>
      <c r="W26" s="67">
        <f t="shared" si="9"/>
        <v>1</v>
      </c>
      <c r="X26" s="67">
        <f t="shared" si="10"/>
        <v>1</v>
      </c>
      <c r="Y26" s="67">
        <f t="shared" si="11"/>
        <v>1</v>
      </c>
      <c r="Z26" s="67">
        <f t="shared" si="12"/>
        <v>1</v>
      </c>
      <c r="AA26" s="4"/>
      <c r="AB26" s="4"/>
    </row>
    <row r="27" spans="2:28" ht="20.100000000000001" customHeight="1" thickBot="1" x14ac:dyDescent="0.25">
      <c r="B27" s="174">
        <v>22</v>
      </c>
      <c r="C27" s="190">
        <v>1</v>
      </c>
      <c r="D27" s="190">
        <v>2</v>
      </c>
      <c r="E27" s="115" t="str">
        <f t="shared" si="1"/>
        <v>x</v>
      </c>
      <c r="F27" s="192" t="str">
        <f t="shared" si="2"/>
        <v/>
      </c>
      <c r="G27" s="192" t="str">
        <f t="shared" si="3"/>
        <v/>
      </c>
      <c r="H27" s="192" t="str">
        <f t="shared" si="4"/>
        <v>x</v>
      </c>
      <c r="I27" s="192" t="str">
        <f t="shared" si="5"/>
        <v/>
      </c>
      <c r="J27" s="192" t="str">
        <f t="shared" si="6"/>
        <v/>
      </c>
      <c r="K27" s="175">
        <v>20</v>
      </c>
      <c r="L27" s="175">
        <v>0</v>
      </c>
      <c r="M27" s="84">
        <f t="shared" si="0"/>
        <v>1</v>
      </c>
      <c r="N27" s="178">
        <v>20</v>
      </c>
      <c r="O27" s="177">
        <v>0</v>
      </c>
      <c r="P27" s="120">
        <f t="shared" si="13"/>
        <v>1</v>
      </c>
      <c r="Q27" s="180">
        <v>20</v>
      </c>
      <c r="R27" s="179">
        <v>0</v>
      </c>
      <c r="S27" s="85">
        <f t="shared" si="7"/>
        <v>1</v>
      </c>
      <c r="T27" s="182">
        <v>25</v>
      </c>
      <c r="U27" s="182">
        <v>0</v>
      </c>
      <c r="V27" s="122">
        <f t="shared" si="8"/>
        <v>1</v>
      </c>
      <c r="W27" s="67">
        <f t="shared" si="9"/>
        <v>1</v>
      </c>
      <c r="X27" s="67">
        <f t="shared" si="10"/>
        <v>1</v>
      </c>
      <c r="Y27" s="67">
        <f t="shared" si="11"/>
        <v>1</v>
      </c>
      <c r="Z27" s="67">
        <f t="shared" si="12"/>
        <v>1</v>
      </c>
      <c r="AA27" s="4"/>
      <c r="AB27" s="4"/>
    </row>
    <row r="28" spans="2:28" ht="20.100000000000001" customHeight="1" thickBot="1" x14ac:dyDescent="0.25">
      <c r="B28" s="176">
        <v>23</v>
      </c>
      <c r="C28" s="189">
        <v>1</v>
      </c>
      <c r="D28" s="189">
        <v>3</v>
      </c>
      <c r="E28" s="115" t="str">
        <f t="shared" si="1"/>
        <v>x</v>
      </c>
      <c r="F28" s="192" t="str">
        <f t="shared" si="2"/>
        <v/>
      </c>
      <c r="G28" s="192" t="str">
        <f t="shared" si="3"/>
        <v/>
      </c>
      <c r="H28" s="192" t="str">
        <f t="shared" si="4"/>
        <v/>
      </c>
      <c r="I28" s="192" t="str">
        <f t="shared" si="5"/>
        <v>x</v>
      </c>
      <c r="J28" s="192" t="str">
        <f t="shared" si="6"/>
        <v/>
      </c>
      <c r="K28" s="175">
        <v>25</v>
      </c>
      <c r="L28" s="175">
        <v>0</v>
      </c>
      <c r="M28" s="84">
        <f t="shared" si="0"/>
        <v>1</v>
      </c>
      <c r="N28" s="178">
        <v>35</v>
      </c>
      <c r="O28" s="177">
        <v>0</v>
      </c>
      <c r="P28" s="120">
        <f t="shared" si="13"/>
        <v>1</v>
      </c>
      <c r="Q28" s="180">
        <v>35</v>
      </c>
      <c r="R28" s="179">
        <v>0</v>
      </c>
      <c r="S28" s="85">
        <f t="shared" si="7"/>
        <v>1</v>
      </c>
      <c r="T28" s="182">
        <v>40</v>
      </c>
      <c r="U28" s="182">
        <v>0</v>
      </c>
      <c r="V28" s="122">
        <f t="shared" si="8"/>
        <v>1</v>
      </c>
      <c r="W28" s="67">
        <f t="shared" si="9"/>
        <v>1</v>
      </c>
      <c r="X28" s="67">
        <f t="shared" si="10"/>
        <v>1</v>
      </c>
      <c r="Y28" s="67">
        <f t="shared" si="11"/>
        <v>1</v>
      </c>
      <c r="Z28" s="67">
        <f t="shared" si="12"/>
        <v>1</v>
      </c>
      <c r="AA28" s="4"/>
      <c r="AB28" s="4"/>
    </row>
    <row r="29" spans="2:28" ht="20.100000000000001" customHeight="1" x14ac:dyDescent="0.2">
      <c r="B29" s="174">
        <v>24</v>
      </c>
      <c r="C29" s="191">
        <v>1</v>
      </c>
      <c r="D29" s="190">
        <v>4</v>
      </c>
      <c r="E29" s="115" t="str">
        <f t="shared" si="1"/>
        <v>x</v>
      </c>
      <c r="F29" s="192" t="str">
        <f t="shared" si="2"/>
        <v/>
      </c>
      <c r="G29" s="192" t="str">
        <f t="shared" si="3"/>
        <v/>
      </c>
      <c r="H29" s="192" t="str">
        <f t="shared" si="4"/>
        <v/>
      </c>
      <c r="I29" s="192" t="str">
        <f t="shared" si="5"/>
        <v/>
      </c>
      <c r="J29" s="192" t="str">
        <f t="shared" si="6"/>
        <v>x</v>
      </c>
      <c r="K29" s="175">
        <v>30</v>
      </c>
      <c r="L29" s="175">
        <v>0</v>
      </c>
      <c r="M29" s="84">
        <f t="shared" si="0"/>
        <v>1</v>
      </c>
      <c r="N29" s="178">
        <v>45</v>
      </c>
      <c r="O29" s="177">
        <v>0</v>
      </c>
      <c r="P29" s="120">
        <f t="shared" si="13"/>
        <v>1</v>
      </c>
      <c r="Q29" s="180">
        <v>45</v>
      </c>
      <c r="R29" s="179">
        <v>0</v>
      </c>
      <c r="S29" s="85">
        <f t="shared" si="7"/>
        <v>1</v>
      </c>
      <c r="T29" s="182">
        <v>55</v>
      </c>
      <c r="U29" s="182">
        <v>0</v>
      </c>
      <c r="V29" s="122">
        <f t="shared" si="8"/>
        <v>1</v>
      </c>
      <c r="W29" s="67">
        <f t="shared" si="9"/>
        <v>1</v>
      </c>
      <c r="X29" s="67">
        <f t="shared" si="10"/>
        <v>1</v>
      </c>
      <c r="Y29" s="67">
        <f t="shared" si="11"/>
        <v>1</v>
      </c>
      <c r="Z29" s="67">
        <f t="shared" si="12"/>
        <v>1</v>
      </c>
      <c r="AA29" s="4"/>
      <c r="AB29" s="4"/>
    </row>
    <row r="30" spans="2:28" ht="9.75" customHeight="1" x14ac:dyDescent="0.2">
      <c r="B30" s="127"/>
      <c r="C30" s="127"/>
      <c r="D30" s="127"/>
      <c r="E30" s="139"/>
      <c r="F30" s="139"/>
      <c r="G30" s="139"/>
      <c r="H30" s="139"/>
      <c r="I30" s="139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4"/>
      <c r="AB30" s="4"/>
    </row>
    <row r="31" spans="2:28" ht="20.100000000000001" customHeight="1" thickBot="1" x14ac:dyDescent="0.25">
      <c r="B31" s="127"/>
      <c r="C31" s="127"/>
      <c r="D31" s="127"/>
      <c r="E31" s="230" t="s">
        <v>55</v>
      </c>
      <c r="F31" s="231"/>
      <c r="G31" s="231"/>
      <c r="H31" s="231"/>
      <c r="I31" s="231"/>
      <c r="J31" s="232"/>
      <c r="K31" s="9">
        <f>SUMIF($F$6:$F$29,"x",K6:K29)</f>
        <v>210</v>
      </c>
      <c r="L31" s="9">
        <f>K31*W31</f>
        <v>210</v>
      </c>
      <c r="M31" s="33">
        <f>SUMIF($F$6:$F$29,"x",M6:M29)/12</f>
        <v>1</v>
      </c>
      <c r="N31" s="138">
        <f>SUMIF($F$6:$F$29,"x",N6:N29)</f>
        <v>315</v>
      </c>
      <c r="O31" s="138">
        <f>N31*X31</f>
        <v>315</v>
      </c>
      <c r="P31" s="121">
        <f>SUMIF($F$6:$F$29,"x",P6:P29)/12</f>
        <v>1</v>
      </c>
      <c r="Q31" s="36">
        <f>SUMIF($F$6:$F$29,"x",Q6:Q29)</f>
        <v>315</v>
      </c>
      <c r="R31" s="36">
        <f>Q31*Y31</f>
        <v>315</v>
      </c>
      <c r="S31" s="37">
        <f>SUMIF($F$6:$F$29,"x",S6:S29)/12</f>
        <v>1</v>
      </c>
      <c r="T31" s="43">
        <f>SUMIF($F$6:$F$29,"x",T6:T29)</f>
        <v>390</v>
      </c>
      <c r="U31" s="43">
        <f>T31*Z31</f>
        <v>390</v>
      </c>
      <c r="V31" s="146">
        <f>SUMIF($F$6:$F$29,"x",V6:V29)/12</f>
        <v>1</v>
      </c>
      <c r="W31" s="137">
        <f>SUMIF($F$6:$F$29,"x",W6:W29)/12</f>
        <v>1</v>
      </c>
      <c r="X31" s="137">
        <f t="shared" ref="X31:Z31" si="14">SUMIF($F$6:$F$29,"x",X6:X29)/12</f>
        <v>1</v>
      </c>
      <c r="Y31" s="137">
        <f t="shared" si="14"/>
        <v>1</v>
      </c>
      <c r="Z31" s="137">
        <f t="shared" si="14"/>
        <v>1</v>
      </c>
      <c r="AA31" s="4"/>
      <c r="AB31" s="4"/>
    </row>
    <row r="32" spans="2:28" ht="20.100000000000001" customHeight="1" thickBot="1" x14ac:dyDescent="0.25">
      <c r="B32" s="127"/>
      <c r="C32" s="127"/>
      <c r="D32" s="127"/>
      <c r="E32" s="230" t="s">
        <v>56</v>
      </c>
      <c r="F32" s="231"/>
      <c r="G32" s="231"/>
      <c r="H32" s="231"/>
      <c r="I32" s="231"/>
      <c r="J32" s="232"/>
      <c r="K32" s="9">
        <f>SUMIF($E$6:$E$29,"x",K6:K29)</f>
        <v>210</v>
      </c>
      <c r="L32" s="9">
        <f>K32*W32</f>
        <v>210</v>
      </c>
      <c r="M32" s="33">
        <f>SUMIF($E$6:$E$29,"x",M6:M29)/12</f>
        <v>1</v>
      </c>
      <c r="N32" s="138">
        <f>SUMIF($E$6:$E$29,"x",N6:N29)</f>
        <v>330</v>
      </c>
      <c r="O32" s="138">
        <f>N32*X32</f>
        <v>330</v>
      </c>
      <c r="P32" s="121">
        <f>SUMIF($E$6:$E$29,"x",P6:P29)/12</f>
        <v>1</v>
      </c>
      <c r="Q32" s="36">
        <f>SUMIF($E$6:$E$29,"x",Q6:Q29)</f>
        <v>330</v>
      </c>
      <c r="R32" s="36">
        <f>Q32*Y32</f>
        <v>330</v>
      </c>
      <c r="S32" s="37">
        <f>SUMIF($E$6:$E$29,"x",S6:S29)/12</f>
        <v>1</v>
      </c>
      <c r="T32" s="43">
        <f>SUMIF($E$6:$E$29,"x",T6:T29)</f>
        <v>405</v>
      </c>
      <c r="U32" s="43">
        <f>T32*Z32</f>
        <v>405</v>
      </c>
      <c r="V32" s="146">
        <f>SUMIF($E$6:$E$29,"x",V6:V29)/12</f>
        <v>1</v>
      </c>
      <c r="W32" s="137">
        <f>SUMIF($E$6:$E$29,"x",W6:W29)/12</f>
        <v>1</v>
      </c>
      <c r="X32" s="137">
        <f t="shared" ref="X32:Z32" si="15">SUMIF($E$6:$E$29,"x",X6:X29)/12</f>
        <v>1</v>
      </c>
      <c r="Y32" s="137">
        <f t="shared" si="15"/>
        <v>1</v>
      </c>
      <c r="Z32" s="137">
        <f t="shared" si="15"/>
        <v>1</v>
      </c>
      <c r="AA32" s="4"/>
      <c r="AB32" s="4"/>
    </row>
    <row r="33" spans="2:29" ht="20.100000000000001" customHeight="1" thickBot="1" x14ac:dyDescent="0.25">
      <c r="B33" s="12"/>
      <c r="C33" s="12"/>
      <c r="D33" s="12"/>
      <c r="E33" s="128">
        <f>COUNTIF(E6:E29,"x")</f>
        <v>12</v>
      </c>
      <c r="F33" s="128">
        <f>COUNTIF(F6:F29,"x")</f>
        <v>12</v>
      </c>
      <c r="G33" s="128">
        <f t="shared" ref="G33:J33" si="16">COUNTIF(G6:G29,"x")</f>
        <v>6</v>
      </c>
      <c r="H33" s="128">
        <f t="shared" si="16"/>
        <v>6</v>
      </c>
      <c r="I33" s="128">
        <f t="shared" si="16"/>
        <v>6</v>
      </c>
      <c r="J33" s="128">
        <f t="shared" si="16"/>
        <v>6</v>
      </c>
      <c r="K33" s="129">
        <f>K31+K32</f>
        <v>420</v>
      </c>
      <c r="L33" s="129">
        <f>L31+L32</f>
        <v>420</v>
      </c>
      <c r="M33" s="130">
        <f>AVERAGE(M6:M29)</f>
        <v>1</v>
      </c>
      <c r="N33" s="131">
        <f>N31+N32</f>
        <v>645</v>
      </c>
      <c r="O33" s="131">
        <f>O31+O32</f>
        <v>645</v>
      </c>
      <c r="P33" s="132">
        <f>AVERAGE(P6:P29)</f>
        <v>1</v>
      </c>
      <c r="Q33" s="133">
        <f>Q31+Q32</f>
        <v>645</v>
      </c>
      <c r="R33" s="133">
        <f>R31+R32</f>
        <v>645</v>
      </c>
      <c r="S33" s="134">
        <f>AVERAGE(S6:S29)</f>
        <v>1</v>
      </c>
      <c r="T33" s="135">
        <f>T31+T32</f>
        <v>795</v>
      </c>
      <c r="U33" s="135">
        <f>U31+U32</f>
        <v>795</v>
      </c>
      <c r="V33" s="136">
        <f>AVERAGE(V6:V29)</f>
        <v>1</v>
      </c>
      <c r="W33" s="137">
        <f>AVERAGE(W6:W29)</f>
        <v>1</v>
      </c>
      <c r="X33" s="137">
        <f>AVERAGE(X6:X29)</f>
        <v>1</v>
      </c>
      <c r="Y33" s="137">
        <f>AVERAGE(Y6:Y29)</f>
        <v>1</v>
      </c>
      <c r="Z33" s="137">
        <f>AVERAGE(Z6:Z29)</f>
        <v>1</v>
      </c>
      <c r="AA33" s="15"/>
      <c r="AB33" s="15"/>
      <c r="AC33" s="12"/>
    </row>
    <row r="34" spans="2:29" ht="20.100000000000001" customHeight="1" thickBot="1" x14ac:dyDescent="0.25">
      <c r="B34" s="12"/>
      <c r="C34" s="12"/>
      <c r="D34" s="12"/>
      <c r="E34" s="12"/>
      <c r="F34" s="12"/>
      <c r="G34" s="12"/>
      <c r="H34" s="12"/>
      <c r="I34" s="12"/>
      <c r="J34" s="12"/>
      <c r="K34" s="58">
        <f>SUM(K41:K44)*3+SUM(K48:M51)</f>
        <v>330</v>
      </c>
      <c r="L34" s="224" t="s">
        <v>39</v>
      </c>
      <c r="M34" s="226" t="s">
        <v>40</v>
      </c>
      <c r="N34" s="61">
        <f>SUM(N41:N44)*3+SUM(N48:P51)</f>
        <v>510</v>
      </c>
      <c r="O34" s="224" t="s">
        <v>39</v>
      </c>
      <c r="P34" s="226" t="s">
        <v>40</v>
      </c>
      <c r="Q34" s="61">
        <f>SUM(Q41:Q44)*3+SUM(Q48:S51)</f>
        <v>510</v>
      </c>
      <c r="R34" s="224" t="s">
        <v>39</v>
      </c>
      <c r="S34" s="226" t="s">
        <v>40</v>
      </c>
      <c r="T34" s="61">
        <f>SUM(T41:T44)*3+SUM(T48:V51)</f>
        <v>630</v>
      </c>
      <c r="U34" s="224" t="s">
        <v>39</v>
      </c>
      <c r="V34" s="226" t="s">
        <v>40</v>
      </c>
      <c r="W34" s="15"/>
      <c r="X34" s="15"/>
      <c r="Y34" s="15"/>
      <c r="Z34" s="15"/>
      <c r="AA34" s="15"/>
      <c r="AB34" s="15"/>
      <c r="AC34" s="12"/>
    </row>
    <row r="35" spans="2:29" ht="20.100000000000001" customHeight="1" thickBot="1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60">
        <f>SUM(L41:L44)*3+SUM(K48:M51)</f>
        <v>420</v>
      </c>
      <c r="L35" s="225"/>
      <c r="M35" s="227"/>
      <c r="N35" s="61">
        <f>SUM(O41:O44)*3+SUM(N48:P51)</f>
        <v>645</v>
      </c>
      <c r="O35" s="225"/>
      <c r="P35" s="227"/>
      <c r="Q35" s="61">
        <f>SUM(R41:R44)*3+SUM(Q48:S51)</f>
        <v>645</v>
      </c>
      <c r="R35" s="225"/>
      <c r="S35" s="227"/>
      <c r="T35" s="61">
        <f>SUM(U41:U44)*3+SUM(T48:V51)</f>
        <v>795</v>
      </c>
      <c r="U35" s="225"/>
      <c r="V35" s="227"/>
      <c r="W35" s="15"/>
      <c r="X35" s="15"/>
      <c r="Y35" s="15"/>
      <c r="Z35" s="15"/>
      <c r="AA35" s="15"/>
      <c r="AB35" s="15"/>
      <c r="AC35" s="12"/>
    </row>
    <row r="36" spans="2:29" ht="39.75" customHeight="1" thickBot="1" x14ac:dyDescent="0.25">
      <c r="B36" s="12"/>
      <c r="C36" s="12"/>
      <c r="D36" s="12"/>
      <c r="E36" s="12"/>
      <c r="F36" s="12"/>
      <c r="G36" s="12"/>
      <c r="H36" s="12"/>
      <c r="I36" s="12"/>
      <c r="J36" s="12"/>
      <c r="K36" s="69">
        <f>K33/K35</f>
        <v>1</v>
      </c>
      <c r="L36" s="70">
        <f>L33/K35</f>
        <v>1</v>
      </c>
      <c r="M36" s="71"/>
      <c r="N36" s="72">
        <f>N33/N35</f>
        <v>1</v>
      </c>
      <c r="O36" s="73">
        <f>O33/N35</f>
        <v>1</v>
      </c>
      <c r="P36" s="15"/>
      <c r="Q36" s="74">
        <f>Q33/Q35</f>
        <v>1</v>
      </c>
      <c r="R36" s="75">
        <f>R33/Q35</f>
        <v>1</v>
      </c>
      <c r="S36" s="15"/>
      <c r="T36" s="66">
        <f>T33/T35</f>
        <v>1</v>
      </c>
      <c r="U36" s="66">
        <f>U33/T35</f>
        <v>1</v>
      </c>
      <c r="V36" s="15"/>
      <c r="W36" s="15"/>
      <c r="X36" s="15"/>
      <c r="Y36" s="15"/>
      <c r="Z36" s="15"/>
      <c r="AA36" s="15"/>
      <c r="AB36" s="15"/>
      <c r="AC36" s="12"/>
    </row>
    <row r="37" spans="2:29" ht="7.5" customHeight="1" x14ac:dyDescent="0.2">
      <c r="B37" s="12"/>
      <c r="C37" s="12"/>
      <c r="D37" s="12"/>
      <c r="E37" s="12"/>
      <c r="F37" s="12"/>
      <c r="G37" s="12"/>
      <c r="H37" s="12"/>
      <c r="I37" s="12"/>
      <c r="J37" s="12"/>
      <c r="K37" s="24"/>
      <c r="L37" s="24"/>
      <c r="M37" s="2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2"/>
    </row>
    <row r="38" spans="2:29" ht="4.5" customHeigh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24"/>
      <c r="L38" s="24"/>
      <c r="M38" s="2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2"/>
    </row>
    <row r="39" spans="2:29" ht="4.5" customHeight="1" thickBot="1" x14ac:dyDescent="0.25">
      <c r="W39" s="12"/>
      <c r="X39" s="12"/>
      <c r="Y39" s="12"/>
      <c r="Z39" s="12"/>
      <c r="AA39" s="12"/>
      <c r="AB39" s="12"/>
    </row>
    <row r="40" spans="2:29" ht="38.25" customHeight="1" thickBot="1" x14ac:dyDescent="0.25">
      <c r="H40" s="249" t="s">
        <v>48</v>
      </c>
      <c r="I40" s="250"/>
      <c r="J40" s="234"/>
      <c r="K40" s="92" t="s">
        <v>24</v>
      </c>
      <c r="L40" s="93" t="s">
        <v>25</v>
      </c>
      <c r="M40" s="93" t="s">
        <v>29</v>
      </c>
      <c r="N40" s="94" t="s">
        <v>26</v>
      </c>
      <c r="O40" s="95" t="s">
        <v>25</v>
      </c>
      <c r="P40" s="95" t="s">
        <v>29</v>
      </c>
      <c r="Q40" s="96" t="s">
        <v>27</v>
      </c>
      <c r="R40" s="97" t="s">
        <v>25</v>
      </c>
      <c r="S40" s="97" t="s">
        <v>29</v>
      </c>
      <c r="T40" s="98" t="s">
        <v>28</v>
      </c>
      <c r="U40" s="99" t="s">
        <v>25</v>
      </c>
      <c r="V40" s="150" t="s">
        <v>29</v>
      </c>
      <c r="W40" s="247"/>
      <c r="X40" s="248"/>
      <c r="Y40" s="248"/>
      <c r="Z40" s="248"/>
      <c r="AA40" s="248"/>
      <c r="AB40" s="248"/>
      <c r="AC40" s="248"/>
    </row>
    <row r="41" spans="2:29" x14ac:dyDescent="0.2">
      <c r="H41" s="233" t="s">
        <v>50</v>
      </c>
      <c r="I41" s="234"/>
      <c r="J41" s="105">
        <v>20</v>
      </c>
      <c r="K41" s="151">
        <v>5</v>
      </c>
      <c r="L41" s="113">
        <v>10</v>
      </c>
      <c r="M41" s="100">
        <f>L41-K41</f>
        <v>5</v>
      </c>
      <c r="N41" s="112">
        <v>5</v>
      </c>
      <c r="O41" s="101">
        <v>10</v>
      </c>
      <c r="P41" s="101">
        <f>O41-N41</f>
        <v>5</v>
      </c>
      <c r="Q41" s="110">
        <v>5</v>
      </c>
      <c r="R41" s="102">
        <v>10</v>
      </c>
      <c r="S41" s="102">
        <f>R41-Q41</f>
        <v>5</v>
      </c>
      <c r="T41" s="109">
        <v>5</v>
      </c>
      <c r="U41" s="109">
        <v>15</v>
      </c>
      <c r="V41" s="152">
        <f>U41-T41</f>
        <v>10</v>
      </c>
      <c r="W41" s="15"/>
      <c r="X41" s="15"/>
      <c r="Y41" s="147"/>
      <c r="Z41" s="147"/>
      <c r="AA41" s="147"/>
      <c r="AB41" s="147"/>
      <c r="AC41" s="147"/>
    </row>
    <row r="42" spans="2:29" x14ac:dyDescent="0.2">
      <c r="H42" s="235"/>
      <c r="I42" s="236"/>
      <c r="J42" s="106">
        <v>40</v>
      </c>
      <c r="K42" s="153">
        <v>10</v>
      </c>
      <c r="L42" s="114">
        <v>15</v>
      </c>
      <c r="M42" s="100">
        <f t="shared" ref="M42:M44" si="17">L42-K42</f>
        <v>5</v>
      </c>
      <c r="N42" s="8">
        <v>10</v>
      </c>
      <c r="O42" s="23">
        <v>20</v>
      </c>
      <c r="P42" s="101">
        <f t="shared" ref="P42:P44" si="18">O42-N42</f>
        <v>10</v>
      </c>
      <c r="Q42" s="111">
        <v>10</v>
      </c>
      <c r="R42" s="103">
        <v>20</v>
      </c>
      <c r="S42" s="102">
        <f t="shared" ref="S42:S44" si="19">R42-Q42</f>
        <v>10</v>
      </c>
      <c r="T42" s="104">
        <v>15</v>
      </c>
      <c r="U42" s="104">
        <v>25</v>
      </c>
      <c r="V42" s="152">
        <f t="shared" ref="V42:V44" si="20">U42-T42</f>
        <v>10</v>
      </c>
      <c r="W42" s="148"/>
      <c r="X42" s="148"/>
      <c r="Y42" s="149"/>
      <c r="Z42" s="149"/>
      <c r="AA42" s="149"/>
      <c r="AB42" s="149"/>
      <c r="AC42" s="149"/>
    </row>
    <row r="43" spans="2:29" x14ac:dyDescent="0.2">
      <c r="H43" s="235"/>
      <c r="I43" s="236"/>
      <c r="J43" s="106">
        <v>60</v>
      </c>
      <c r="K43" s="153">
        <v>10</v>
      </c>
      <c r="L43" s="114">
        <v>20</v>
      </c>
      <c r="M43" s="100">
        <f t="shared" si="17"/>
        <v>10</v>
      </c>
      <c r="N43" s="8">
        <v>15</v>
      </c>
      <c r="O43" s="23">
        <v>30</v>
      </c>
      <c r="P43" s="101">
        <f t="shared" si="18"/>
        <v>15</v>
      </c>
      <c r="Q43" s="111">
        <v>15</v>
      </c>
      <c r="R43" s="103">
        <v>30</v>
      </c>
      <c r="S43" s="102">
        <f t="shared" si="19"/>
        <v>15</v>
      </c>
      <c r="T43" s="104">
        <v>20</v>
      </c>
      <c r="U43" s="104">
        <v>35</v>
      </c>
      <c r="V43" s="152">
        <f t="shared" si="20"/>
        <v>15</v>
      </c>
      <c r="W43" s="15"/>
      <c r="X43" s="15"/>
      <c r="Y43" s="4"/>
      <c r="Z43" s="4"/>
      <c r="AA43" s="4"/>
      <c r="AB43" s="4"/>
    </row>
    <row r="44" spans="2:29" ht="13.5" thickBot="1" x14ac:dyDescent="0.25">
      <c r="H44" s="237"/>
      <c r="I44" s="238"/>
      <c r="J44" s="107">
        <v>80</v>
      </c>
      <c r="K44" s="154">
        <v>15</v>
      </c>
      <c r="L44" s="155">
        <v>25</v>
      </c>
      <c r="M44" s="156">
        <f t="shared" si="17"/>
        <v>10</v>
      </c>
      <c r="N44" s="157">
        <v>30</v>
      </c>
      <c r="O44" s="157">
        <v>45</v>
      </c>
      <c r="P44" s="158">
        <f t="shared" si="18"/>
        <v>15</v>
      </c>
      <c r="Q44" s="159">
        <v>30</v>
      </c>
      <c r="R44" s="159">
        <v>45</v>
      </c>
      <c r="S44" s="160">
        <f t="shared" si="19"/>
        <v>15</v>
      </c>
      <c r="T44" s="161">
        <v>35</v>
      </c>
      <c r="U44" s="161">
        <v>55</v>
      </c>
      <c r="V44" s="162">
        <f t="shared" si="20"/>
        <v>20</v>
      </c>
      <c r="W44" s="15"/>
      <c r="X44" s="15"/>
      <c r="Y44" s="4"/>
      <c r="Z44" s="4"/>
      <c r="AA44" s="4"/>
      <c r="AB44" s="4"/>
    </row>
    <row r="46" spans="2:29" ht="13.5" thickBot="1" x14ac:dyDescent="0.25"/>
    <row r="47" spans="2:29" ht="39" customHeight="1" thickBot="1" x14ac:dyDescent="0.25">
      <c r="H47" s="249" t="s">
        <v>49</v>
      </c>
      <c r="I47" s="250"/>
      <c r="J47" s="234"/>
      <c r="K47" s="212" t="s">
        <v>3</v>
      </c>
      <c r="L47" s="213"/>
      <c r="M47" s="214"/>
      <c r="N47" s="215" t="s">
        <v>52</v>
      </c>
      <c r="O47" s="216"/>
      <c r="P47" s="217"/>
      <c r="Q47" s="218" t="s">
        <v>51</v>
      </c>
      <c r="R47" s="219"/>
      <c r="S47" s="220"/>
      <c r="T47" s="221" t="s">
        <v>6</v>
      </c>
      <c r="U47" s="222"/>
      <c r="V47" s="223"/>
      <c r="W47" s="247"/>
      <c r="X47" s="248"/>
      <c r="Y47" s="248"/>
      <c r="Z47" s="248"/>
      <c r="AA47" s="248"/>
      <c r="AB47" s="248"/>
      <c r="AC47" s="248"/>
    </row>
    <row r="48" spans="2:29" x14ac:dyDescent="0.2">
      <c r="H48" s="233" t="s">
        <v>50</v>
      </c>
      <c r="I48" s="234"/>
      <c r="J48" s="105">
        <v>20</v>
      </c>
      <c r="K48" s="163">
        <v>5</v>
      </c>
      <c r="L48" s="113">
        <v>10</v>
      </c>
      <c r="M48" s="100">
        <v>15</v>
      </c>
      <c r="N48" s="115">
        <v>5</v>
      </c>
      <c r="O48" s="115">
        <v>10</v>
      </c>
      <c r="P48" s="115">
        <v>15</v>
      </c>
      <c r="Q48" s="110">
        <v>5</v>
      </c>
      <c r="R48" s="110">
        <v>10</v>
      </c>
      <c r="S48" s="110">
        <v>15</v>
      </c>
      <c r="T48" s="108">
        <v>10</v>
      </c>
      <c r="U48" s="108">
        <v>15</v>
      </c>
      <c r="V48" s="164">
        <v>20</v>
      </c>
      <c r="W48" s="15"/>
      <c r="X48" s="15"/>
      <c r="Y48" s="147"/>
      <c r="Z48" s="147"/>
      <c r="AA48" s="147"/>
      <c r="AB48" s="147"/>
      <c r="AC48" s="147"/>
    </row>
    <row r="49" spans="8:29" x14ac:dyDescent="0.2">
      <c r="H49" s="235"/>
      <c r="I49" s="236"/>
      <c r="J49" s="106">
        <v>40</v>
      </c>
      <c r="K49" s="165">
        <v>10</v>
      </c>
      <c r="L49" s="114">
        <v>15</v>
      </c>
      <c r="M49" s="114">
        <v>20</v>
      </c>
      <c r="N49" s="8">
        <v>15</v>
      </c>
      <c r="O49" s="8">
        <v>20</v>
      </c>
      <c r="P49" s="8">
        <v>25</v>
      </c>
      <c r="Q49" s="111">
        <v>15</v>
      </c>
      <c r="R49" s="111">
        <v>20</v>
      </c>
      <c r="S49" s="111">
        <v>25</v>
      </c>
      <c r="T49" s="108">
        <v>20</v>
      </c>
      <c r="U49" s="108">
        <v>25</v>
      </c>
      <c r="V49" s="164">
        <v>30</v>
      </c>
      <c r="W49" s="148"/>
      <c r="X49" s="148"/>
      <c r="Y49" s="149"/>
      <c r="Z49" s="149"/>
      <c r="AA49" s="149"/>
      <c r="AB49" s="149"/>
      <c r="AC49" s="149"/>
    </row>
    <row r="50" spans="8:29" x14ac:dyDescent="0.2">
      <c r="H50" s="235"/>
      <c r="I50" s="236"/>
      <c r="J50" s="106">
        <v>60</v>
      </c>
      <c r="K50" s="165">
        <v>15</v>
      </c>
      <c r="L50" s="114">
        <v>20</v>
      </c>
      <c r="M50" s="114">
        <v>25</v>
      </c>
      <c r="N50" s="8">
        <v>30</v>
      </c>
      <c r="O50" s="8">
        <v>35</v>
      </c>
      <c r="P50" s="8">
        <v>40</v>
      </c>
      <c r="Q50" s="111">
        <v>30</v>
      </c>
      <c r="R50" s="111">
        <v>35</v>
      </c>
      <c r="S50" s="111">
        <v>40</v>
      </c>
      <c r="T50" s="108">
        <v>35</v>
      </c>
      <c r="U50" s="108">
        <v>40</v>
      </c>
      <c r="V50" s="164">
        <v>45</v>
      </c>
      <c r="W50" s="15"/>
      <c r="X50" s="15"/>
      <c r="Y50" s="4"/>
      <c r="Z50" s="4"/>
      <c r="AA50" s="4"/>
      <c r="AB50" s="4"/>
    </row>
    <row r="51" spans="8:29" ht="13.5" thickBot="1" x14ac:dyDescent="0.25">
      <c r="H51" s="237"/>
      <c r="I51" s="238"/>
      <c r="J51" s="107">
        <v>80</v>
      </c>
      <c r="K51" s="166">
        <v>20</v>
      </c>
      <c r="L51" s="155">
        <v>25</v>
      </c>
      <c r="M51" s="155">
        <v>30</v>
      </c>
      <c r="N51" s="167">
        <v>40</v>
      </c>
      <c r="O51" s="167">
        <v>45</v>
      </c>
      <c r="P51" s="157">
        <v>50</v>
      </c>
      <c r="Q51" s="168">
        <v>40</v>
      </c>
      <c r="R51" s="168">
        <v>45</v>
      </c>
      <c r="S51" s="168">
        <v>50</v>
      </c>
      <c r="T51" s="169">
        <v>50</v>
      </c>
      <c r="U51" s="169">
        <v>55</v>
      </c>
      <c r="V51" s="170">
        <v>60</v>
      </c>
      <c r="W51" s="15"/>
      <c r="X51" s="15"/>
      <c r="Y51" s="4"/>
      <c r="Z51" s="4"/>
      <c r="AA51" s="4"/>
      <c r="AB51" s="4"/>
    </row>
    <row r="58" spans="8:29" x14ac:dyDescent="0.2">
      <c r="M58" s="200">
        <f>SUM(K41:K44)*3</f>
        <v>120</v>
      </c>
    </row>
    <row r="59" spans="8:29" x14ac:dyDescent="0.2">
      <c r="L59" s="5">
        <f>SUM(K48:M51)</f>
        <v>210</v>
      </c>
      <c r="M59" s="5">
        <f>SUM(L41:L44)*3</f>
        <v>210</v>
      </c>
    </row>
  </sheetData>
  <sheetProtection algorithmName="SHA-512" hashValue="QCMtW/3N3yJt8xoamfwweIiR1DZjaubAdfDh07TMGJNDr26ohaW+lY/qTALCviDgplt9sRbgSn3M78QgngsyVA==" saltValue="BNqUgNLp6eijseikZ7NFfg==" spinCount="100000" sheet="1" objects="1" scenarios="1" selectLockedCells="1"/>
  <mergeCells count="27">
    <mergeCell ref="W3:Z4"/>
    <mergeCell ref="E3:J4"/>
    <mergeCell ref="W47:AC47"/>
    <mergeCell ref="H40:J40"/>
    <mergeCell ref="H47:J47"/>
    <mergeCell ref="H41:I44"/>
    <mergeCell ref="K3:M4"/>
    <mergeCell ref="N3:P4"/>
    <mergeCell ref="Q3:S4"/>
    <mergeCell ref="T3:V4"/>
    <mergeCell ref="S34:S35"/>
    <mergeCell ref="U34:U35"/>
    <mergeCell ref="Q47:S47"/>
    <mergeCell ref="T47:V47"/>
    <mergeCell ref="J30:Z30"/>
    <mergeCell ref="W40:AC40"/>
    <mergeCell ref="V34:V35"/>
    <mergeCell ref="E31:J31"/>
    <mergeCell ref="E32:J32"/>
    <mergeCell ref="H48:I51"/>
    <mergeCell ref="K47:M47"/>
    <mergeCell ref="N47:P47"/>
    <mergeCell ref="R34:R35"/>
    <mergeCell ref="P34:P35"/>
    <mergeCell ref="M34:M35"/>
    <mergeCell ref="O34:O35"/>
    <mergeCell ref="L34:L35"/>
  </mergeCells>
  <phoneticPr fontId="9" type="noConversion"/>
  <conditionalFormatting sqref="K36:L36 N36:O36 Q36:R36 T36:U36 S33 M33 P33 V33 S6:S29 V6:V29 P6:P29 M6:M29">
    <cfRule type="cellIs" dxfId="13" priority="19" stopIfTrue="1" operator="between">
      <formula>1.001</formula>
      <formula>1000</formula>
    </cfRule>
    <cfRule type="dataBar" priority="20">
      <dataBar>
        <cfvo type="num" val="0"/>
        <cfvo type="num" val="1"/>
        <color rgb="FF92D050"/>
      </dataBar>
    </cfRule>
  </conditionalFormatting>
  <conditionalFormatting sqref="M31:M32">
    <cfRule type="cellIs" dxfId="12" priority="17" stopIfTrue="1" operator="between">
      <formula>1.001</formula>
      <formula>1000</formula>
    </cfRule>
    <cfRule type="dataBar" priority="18">
      <dataBar>
        <cfvo type="num" val="0"/>
        <cfvo type="num" val="1"/>
        <color rgb="FF92D050"/>
      </dataBar>
    </cfRule>
  </conditionalFormatting>
  <conditionalFormatting sqref="P31:P32">
    <cfRule type="cellIs" dxfId="11" priority="9" stopIfTrue="1" operator="between">
      <formula>1.001</formula>
      <formula>1000</formula>
    </cfRule>
    <cfRule type="dataBar" priority="10">
      <dataBar>
        <cfvo type="num" val="0"/>
        <cfvo type="num" val="1"/>
        <color rgb="FF92D050"/>
      </dataBar>
    </cfRule>
  </conditionalFormatting>
  <conditionalFormatting sqref="S31:S32">
    <cfRule type="cellIs" dxfId="10" priority="7" stopIfTrue="1" operator="between">
      <formula>1.001</formula>
      <formula>1000</formula>
    </cfRule>
    <cfRule type="dataBar" priority="8">
      <dataBar>
        <cfvo type="num" val="0"/>
        <cfvo type="num" val="1"/>
        <color rgb="FF92D050"/>
      </dataBar>
    </cfRule>
  </conditionalFormatting>
  <conditionalFormatting sqref="V31:V32">
    <cfRule type="dataBar" priority="4">
      <dataBar>
        <cfvo type="num" val="0"/>
        <cfvo type="num" val="1"/>
        <color rgb="FF92D050"/>
      </dataBar>
    </cfRule>
  </conditionalFormatting>
  <pageMargins left="0.74803149606299213" right="0.43307086614173229" top="0.46" bottom="0.34" header="0.27559055118110237" footer="0.26"/>
  <pageSetup paperSize="9" scale="57" orientation="landscape"/>
  <headerFooter alignWithMargins="0">
    <oddHeader>&amp;C&amp;F&amp;R&amp;D  &amp;T
Seite &amp;P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autoLine="0" autoPict="0">
                <anchor moveWithCells="1">
                  <from>
                    <xdr:col>3</xdr:col>
                    <xdr:colOff>66675</xdr:colOff>
                    <xdr:row>5</xdr:row>
                    <xdr:rowOff>38100</xdr:rowOff>
                  </from>
                  <to>
                    <xdr:col>3</xdr:col>
                    <xdr:colOff>485775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" name="Drop Down 19">
              <controlPr defaultSize="0" autoLine="0" autoPict="0">
                <anchor moveWithCells="1">
                  <from>
                    <xdr:col>2</xdr:col>
                    <xdr:colOff>66675</xdr:colOff>
                    <xdr:row>5</xdr:row>
                    <xdr:rowOff>38100</xdr:rowOff>
                  </from>
                  <to>
                    <xdr:col>2</xdr:col>
                    <xdr:colOff>676275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Drop Down 28">
              <controlPr defaultSize="0" autoLine="0" autoPict="0">
                <anchor moveWithCells="1">
                  <from>
                    <xdr:col>3</xdr:col>
                    <xdr:colOff>66675</xdr:colOff>
                    <xdr:row>6</xdr:row>
                    <xdr:rowOff>38100</xdr:rowOff>
                  </from>
                  <to>
                    <xdr:col>3</xdr:col>
                    <xdr:colOff>485775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Drop Down 29">
              <controlPr defaultSize="0" autoLine="0" autoPict="0">
                <anchor moveWithCells="1">
                  <from>
                    <xdr:col>2</xdr:col>
                    <xdr:colOff>66675</xdr:colOff>
                    <xdr:row>6</xdr:row>
                    <xdr:rowOff>38100</xdr:rowOff>
                  </from>
                  <to>
                    <xdr:col>2</xdr:col>
                    <xdr:colOff>676275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Drop Down 30">
              <controlPr defaultSize="0" autoLine="0" autoPict="0">
                <anchor moveWithCells="1">
                  <from>
                    <xdr:col>3</xdr:col>
                    <xdr:colOff>66675</xdr:colOff>
                    <xdr:row>7</xdr:row>
                    <xdr:rowOff>38100</xdr:rowOff>
                  </from>
                  <to>
                    <xdr:col>3</xdr:col>
                    <xdr:colOff>485775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Drop Down 31">
              <controlPr defaultSize="0" autoLine="0" autoPict="0">
                <anchor moveWithCells="1">
                  <from>
                    <xdr:col>2</xdr:col>
                    <xdr:colOff>66675</xdr:colOff>
                    <xdr:row>7</xdr:row>
                    <xdr:rowOff>38100</xdr:rowOff>
                  </from>
                  <to>
                    <xdr:col>2</xdr:col>
                    <xdr:colOff>676275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Drop Down 32">
              <controlPr defaultSize="0" autoLine="0" autoPict="0">
                <anchor moveWithCells="1">
                  <from>
                    <xdr:col>3</xdr:col>
                    <xdr:colOff>66675</xdr:colOff>
                    <xdr:row>8</xdr:row>
                    <xdr:rowOff>38100</xdr:rowOff>
                  </from>
                  <to>
                    <xdr:col>3</xdr:col>
                    <xdr:colOff>485775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Drop Down 33">
              <controlPr defaultSize="0" autoLine="0" autoPict="0">
                <anchor moveWithCells="1">
                  <from>
                    <xdr:col>2</xdr:col>
                    <xdr:colOff>66675</xdr:colOff>
                    <xdr:row>8</xdr:row>
                    <xdr:rowOff>38100</xdr:rowOff>
                  </from>
                  <to>
                    <xdr:col>2</xdr:col>
                    <xdr:colOff>676275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Drop Down 34">
              <controlPr defaultSize="0" autoLine="0" autoPict="0">
                <anchor moveWithCells="1">
                  <from>
                    <xdr:col>3</xdr:col>
                    <xdr:colOff>66675</xdr:colOff>
                    <xdr:row>9</xdr:row>
                    <xdr:rowOff>38100</xdr:rowOff>
                  </from>
                  <to>
                    <xdr:col>3</xdr:col>
                    <xdr:colOff>485775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Drop Down 35">
              <controlPr defaultSize="0" autoLine="0" autoPict="0">
                <anchor moveWithCells="1">
                  <from>
                    <xdr:col>2</xdr:col>
                    <xdr:colOff>66675</xdr:colOff>
                    <xdr:row>9</xdr:row>
                    <xdr:rowOff>38100</xdr:rowOff>
                  </from>
                  <to>
                    <xdr:col>2</xdr:col>
                    <xdr:colOff>676275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Drop Down 36">
              <controlPr defaultSize="0" autoLine="0" autoPict="0">
                <anchor moveWithCells="1">
                  <from>
                    <xdr:col>3</xdr:col>
                    <xdr:colOff>66675</xdr:colOff>
                    <xdr:row>10</xdr:row>
                    <xdr:rowOff>38100</xdr:rowOff>
                  </from>
                  <to>
                    <xdr:col>3</xdr:col>
                    <xdr:colOff>485775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Drop Down 37">
              <controlPr defaultSize="0" autoLine="0" autoPict="0">
                <anchor moveWithCells="1">
                  <from>
                    <xdr:col>2</xdr:col>
                    <xdr:colOff>66675</xdr:colOff>
                    <xdr:row>10</xdr:row>
                    <xdr:rowOff>38100</xdr:rowOff>
                  </from>
                  <to>
                    <xdr:col>2</xdr:col>
                    <xdr:colOff>676275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Drop Down 38">
              <controlPr defaultSize="0" autoLine="0" autoPict="0">
                <anchor moveWithCells="1">
                  <from>
                    <xdr:col>3</xdr:col>
                    <xdr:colOff>66675</xdr:colOff>
                    <xdr:row>11</xdr:row>
                    <xdr:rowOff>38100</xdr:rowOff>
                  </from>
                  <to>
                    <xdr:col>3</xdr:col>
                    <xdr:colOff>485775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Drop Down 39">
              <controlPr defaultSize="0" autoLine="0" autoPict="0">
                <anchor moveWithCells="1">
                  <from>
                    <xdr:col>2</xdr:col>
                    <xdr:colOff>66675</xdr:colOff>
                    <xdr:row>11</xdr:row>
                    <xdr:rowOff>38100</xdr:rowOff>
                  </from>
                  <to>
                    <xdr:col>2</xdr:col>
                    <xdr:colOff>676275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Drop Down 40">
              <controlPr defaultSize="0" autoLine="0" autoPict="0">
                <anchor moveWithCells="1">
                  <from>
                    <xdr:col>3</xdr:col>
                    <xdr:colOff>66675</xdr:colOff>
                    <xdr:row>12</xdr:row>
                    <xdr:rowOff>38100</xdr:rowOff>
                  </from>
                  <to>
                    <xdr:col>3</xdr:col>
                    <xdr:colOff>485775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8" name="Drop Down 41">
              <controlPr defaultSize="0" autoLine="0" autoPict="0">
                <anchor moveWithCells="1">
                  <from>
                    <xdr:col>2</xdr:col>
                    <xdr:colOff>66675</xdr:colOff>
                    <xdr:row>12</xdr:row>
                    <xdr:rowOff>38100</xdr:rowOff>
                  </from>
                  <to>
                    <xdr:col>2</xdr:col>
                    <xdr:colOff>676275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9" name="Drop Down 42">
              <controlPr defaultSize="0" autoLine="0" autoPict="0">
                <anchor moveWithCells="1">
                  <from>
                    <xdr:col>3</xdr:col>
                    <xdr:colOff>66675</xdr:colOff>
                    <xdr:row>13</xdr:row>
                    <xdr:rowOff>38100</xdr:rowOff>
                  </from>
                  <to>
                    <xdr:col>3</xdr:col>
                    <xdr:colOff>485775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Drop Down 43">
              <controlPr defaultSize="0" autoLine="0" autoPict="0">
                <anchor moveWithCells="1">
                  <from>
                    <xdr:col>2</xdr:col>
                    <xdr:colOff>66675</xdr:colOff>
                    <xdr:row>13</xdr:row>
                    <xdr:rowOff>38100</xdr:rowOff>
                  </from>
                  <to>
                    <xdr:col>2</xdr:col>
                    <xdr:colOff>676275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Drop Down 46">
              <controlPr defaultSize="0" autoLine="0" autoPict="0">
                <anchor moveWithCells="1">
                  <from>
                    <xdr:col>3</xdr:col>
                    <xdr:colOff>66675</xdr:colOff>
                    <xdr:row>14</xdr:row>
                    <xdr:rowOff>47625</xdr:rowOff>
                  </from>
                  <to>
                    <xdr:col>3</xdr:col>
                    <xdr:colOff>485775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Drop Down 47">
              <controlPr defaultSize="0" autoLine="0" autoPict="0">
                <anchor moveWithCells="1">
                  <from>
                    <xdr:col>2</xdr:col>
                    <xdr:colOff>66675</xdr:colOff>
                    <xdr:row>14</xdr:row>
                    <xdr:rowOff>47625</xdr:rowOff>
                  </from>
                  <to>
                    <xdr:col>2</xdr:col>
                    <xdr:colOff>676275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Drop Down 48">
              <controlPr defaultSize="0" autoLine="0" autoPict="0">
                <anchor moveWithCells="1">
                  <from>
                    <xdr:col>3</xdr:col>
                    <xdr:colOff>66675</xdr:colOff>
                    <xdr:row>15</xdr:row>
                    <xdr:rowOff>38100</xdr:rowOff>
                  </from>
                  <to>
                    <xdr:col>3</xdr:col>
                    <xdr:colOff>485775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Drop Down 49">
              <controlPr defaultSize="0" autoLine="0" autoPict="0">
                <anchor moveWithCells="1">
                  <from>
                    <xdr:col>2</xdr:col>
                    <xdr:colOff>66675</xdr:colOff>
                    <xdr:row>15</xdr:row>
                    <xdr:rowOff>38100</xdr:rowOff>
                  </from>
                  <to>
                    <xdr:col>2</xdr:col>
                    <xdr:colOff>676275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Drop Down 50">
              <controlPr defaultSize="0" autoLine="0" autoPict="0">
                <anchor moveWithCells="1">
                  <from>
                    <xdr:col>3</xdr:col>
                    <xdr:colOff>66675</xdr:colOff>
                    <xdr:row>16</xdr:row>
                    <xdr:rowOff>38100</xdr:rowOff>
                  </from>
                  <to>
                    <xdr:col>3</xdr:col>
                    <xdr:colOff>485775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Drop Down 51">
              <controlPr defaultSize="0" autoLine="0" autoPict="0">
                <anchor moveWithCells="1">
                  <from>
                    <xdr:col>2</xdr:col>
                    <xdr:colOff>66675</xdr:colOff>
                    <xdr:row>16</xdr:row>
                    <xdr:rowOff>38100</xdr:rowOff>
                  </from>
                  <to>
                    <xdr:col>2</xdr:col>
                    <xdr:colOff>676275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Drop Down 52">
              <controlPr defaultSize="0" autoLine="0" autoPict="0">
                <anchor moveWithCells="1">
                  <from>
                    <xdr:col>3</xdr:col>
                    <xdr:colOff>66675</xdr:colOff>
                    <xdr:row>17</xdr:row>
                    <xdr:rowOff>38100</xdr:rowOff>
                  </from>
                  <to>
                    <xdr:col>3</xdr:col>
                    <xdr:colOff>485775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Drop Down 53">
              <controlPr defaultSize="0" autoLine="0" autoPict="0">
                <anchor moveWithCells="1">
                  <from>
                    <xdr:col>2</xdr:col>
                    <xdr:colOff>66675</xdr:colOff>
                    <xdr:row>17</xdr:row>
                    <xdr:rowOff>38100</xdr:rowOff>
                  </from>
                  <to>
                    <xdr:col>2</xdr:col>
                    <xdr:colOff>676275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Drop Down 54">
              <controlPr defaultSize="0" autoLine="0" autoPict="0">
                <anchor moveWithCells="1">
                  <from>
                    <xdr:col>3</xdr:col>
                    <xdr:colOff>66675</xdr:colOff>
                    <xdr:row>18</xdr:row>
                    <xdr:rowOff>47625</xdr:rowOff>
                  </from>
                  <to>
                    <xdr:col>3</xdr:col>
                    <xdr:colOff>485775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Drop Down 55">
              <controlPr defaultSize="0" autoLine="0" autoPict="0">
                <anchor moveWithCells="1">
                  <from>
                    <xdr:col>2</xdr:col>
                    <xdr:colOff>66675</xdr:colOff>
                    <xdr:row>18</xdr:row>
                    <xdr:rowOff>47625</xdr:rowOff>
                  </from>
                  <to>
                    <xdr:col>2</xdr:col>
                    <xdr:colOff>676275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Drop Down 56">
              <controlPr defaultSize="0" autoLine="0" autoPict="0">
                <anchor moveWithCells="1">
                  <from>
                    <xdr:col>3</xdr:col>
                    <xdr:colOff>66675</xdr:colOff>
                    <xdr:row>19</xdr:row>
                    <xdr:rowOff>47625</xdr:rowOff>
                  </from>
                  <to>
                    <xdr:col>3</xdr:col>
                    <xdr:colOff>485775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Drop Down 57">
              <controlPr defaultSize="0" autoLine="0" autoPict="0">
                <anchor moveWithCells="1">
                  <from>
                    <xdr:col>2</xdr:col>
                    <xdr:colOff>66675</xdr:colOff>
                    <xdr:row>19</xdr:row>
                    <xdr:rowOff>47625</xdr:rowOff>
                  </from>
                  <to>
                    <xdr:col>2</xdr:col>
                    <xdr:colOff>676275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Drop Down 58">
              <controlPr defaultSize="0" autoLine="0" autoPict="0">
                <anchor moveWithCells="1">
                  <from>
                    <xdr:col>3</xdr:col>
                    <xdr:colOff>66675</xdr:colOff>
                    <xdr:row>20</xdr:row>
                    <xdr:rowOff>47625</xdr:rowOff>
                  </from>
                  <to>
                    <xdr:col>3</xdr:col>
                    <xdr:colOff>485775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Drop Down 59">
              <controlPr defaultSize="0" autoLine="0" autoPict="0">
                <anchor moveWithCells="1">
                  <from>
                    <xdr:col>2</xdr:col>
                    <xdr:colOff>66675</xdr:colOff>
                    <xdr:row>20</xdr:row>
                    <xdr:rowOff>47625</xdr:rowOff>
                  </from>
                  <to>
                    <xdr:col>2</xdr:col>
                    <xdr:colOff>676275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Drop Down 60">
              <controlPr defaultSize="0" autoLine="0" autoPict="0">
                <anchor moveWithCells="1">
                  <from>
                    <xdr:col>3</xdr:col>
                    <xdr:colOff>66675</xdr:colOff>
                    <xdr:row>21</xdr:row>
                    <xdr:rowOff>47625</xdr:rowOff>
                  </from>
                  <to>
                    <xdr:col>3</xdr:col>
                    <xdr:colOff>485775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Drop Down 61">
              <controlPr defaultSize="0" autoLine="0" autoPict="0">
                <anchor moveWithCells="1">
                  <from>
                    <xdr:col>2</xdr:col>
                    <xdr:colOff>66675</xdr:colOff>
                    <xdr:row>21</xdr:row>
                    <xdr:rowOff>47625</xdr:rowOff>
                  </from>
                  <to>
                    <xdr:col>2</xdr:col>
                    <xdr:colOff>676275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7" name="Drop Down 62">
              <controlPr defaultSize="0" autoLine="0" autoPict="0">
                <anchor moveWithCells="1">
                  <from>
                    <xdr:col>3</xdr:col>
                    <xdr:colOff>66675</xdr:colOff>
                    <xdr:row>22</xdr:row>
                    <xdr:rowOff>47625</xdr:rowOff>
                  </from>
                  <to>
                    <xdr:col>3</xdr:col>
                    <xdr:colOff>485775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8" name="Drop Down 63">
              <controlPr defaultSize="0" autoLine="0" autoPict="0">
                <anchor moveWithCells="1">
                  <from>
                    <xdr:col>2</xdr:col>
                    <xdr:colOff>66675</xdr:colOff>
                    <xdr:row>22</xdr:row>
                    <xdr:rowOff>47625</xdr:rowOff>
                  </from>
                  <to>
                    <xdr:col>2</xdr:col>
                    <xdr:colOff>676275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9" name="Drop Down 64">
              <controlPr defaultSize="0" autoLine="0" autoPict="0">
                <anchor moveWithCells="1">
                  <from>
                    <xdr:col>3</xdr:col>
                    <xdr:colOff>66675</xdr:colOff>
                    <xdr:row>23</xdr:row>
                    <xdr:rowOff>47625</xdr:rowOff>
                  </from>
                  <to>
                    <xdr:col>3</xdr:col>
                    <xdr:colOff>485775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Drop Down 65">
              <controlPr defaultSize="0" autoLine="0" autoPict="0">
                <anchor moveWithCells="1">
                  <from>
                    <xdr:col>2</xdr:col>
                    <xdr:colOff>66675</xdr:colOff>
                    <xdr:row>23</xdr:row>
                    <xdr:rowOff>47625</xdr:rowOff>
                  </from>
                  <to>
                    <xdr:col>2</xdr:col>
                    <xdr:colOff>676275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Drop Down 66">
              <controlPr defaultSize="0" autoLine="0" autoPict="0">
                <anchor moveWithCells="1">
                  <from>
                    <xdr:col>3</xdr:col>
                    <xdr:colOff>66675</xdr:colOff>
                    <xdr:row>24</xdr:row>
                    <xdr:rowOff>47625</xdr:rowOff>
                  </from>
                  <to>
                    <xdr:col>3</xdr:col>
                    <xdr:colOff>485775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Drop Down 67">
              <controlPr defaultSize="0" autoLine="0" autoPict="0">
                <anchor moveWithCells="1">
                  <from>
                    <xdr:col>2</xdr:col>
                    <xdr:colOff>66675</xdr:colOff>
                    <xdr:row>24</xdr:row>
                    <xdr:rowOff>47625</xdr:rowOff>
                  </from>
                  <to>
                    <xdr:col>2</xdr:col>
                    <xdr:colOff>676275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Drop Down 68">
              <controlPr defaultSize="0" autoLine="0" autoPict="0">
                <anchor moveWithCells="1">
                  <from>
                    <xdr:col>3</xdr:col>
                    <xdr:colOff>66675</xdr:colOff>
                    <xdr:row>25</xdr:row>
                    <xdr:rowOff>47625</xdr:rowOff>
                  </from>
                  <to>
                    <xdr:col>3</xdr:col>
                    <xdr:colOff>485775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Drop Down 69">
              <controlPr defaultSize="0" autoLine="0" autoPict="0">
                <anchor moveWithCells="1">
                  <from>
                    <xdr:col>2</xdr:col>
                    <xdr:colOff>66675</xdr:colOff>
                    <xdr:row>25</xdr:row>
                    <xdr:rowOff>47625</xdr:rowOff>
                  </from>
                  <to>
                    <xdr:col>2</xdr:col>
                    <xdr:colOff>676275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Drop Down 70">
              <controlPr defaultSize="0" autoLine="0" autoPict="0">
                <anchor moveWithCells="1">
                  <from>
                    <xdr:col>3</xdr:col>
                    <xdr:colOff>66675</xdr:colOff>
                    <xdr:row>26</xdr:row>
                    <xdr:rowOff>47625</xdr:rowOff>
                  </from>
                  <to>
                    <xdr:col>3</xdr:col>
                    <xdr:colOff>485775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Drop Down 71">
              <controlPr defaultSize="0" autoLine="0" autoPict="0">
                <anchor moveWithCells="1">
                  <from>
                    <xdr:col>2</xdr:col>
                    <xdr:colOff>66675</xdr:colOff>
                    <xdr:row>26</xdr:row>
                    <xdr:rowOff>47625</xdr:rowOff>
                  </from>
                  <to>
                    <xdr:col>2</xdr:col>
                    <xdr:colOff>676275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Drop Down 72">
              <controlPr defaultSize="0" autoLine="0" autoPict="0">
                <anchor moveWithCells="1">
                  <from>
                    <xdr:col>3</xdr:col>
                    <xdr:colOff>66675</xdr:colOff>
                    <xdr:row>27</xdr:row>
                    <xdr:rowOff>47625</xdr:rowOff>
                  </from>
                  <to>
                    <xdr:col>3</xdr:col>
                    <xdr:colOff>485775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Drop Down 73">
              <controlPr defaultSize="0" autoLine="0" autoPict="0">
                <anchor moveWithCells="1">
                  <from>
                    <xdr:col>2</xdr:col>
                    <xdr:colOff>66675</xdr:colOff>
                    <xdr:row>27</xdr:row>
                    <xdr:rowOff>47625</xdr:rowOff>
                  </from>
                  <to>
                    <xdr:col>2</xdr:col>
                    <xdr:colOff>676275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9" name="Drop Down 76">
              <controlPr defaultSize="0" autoLine="0" autoPict="0">
                <anchor moveWithCells="1">
                  <from>
                    <xdr:col>3</xdr:col>
                    <xdr:colOff>66675</xdr:colOff>
                    <xdr:row>28</xdr:row>
                    <xdr:rowOff>47625</xdr:rowOff>
                  </from>
                  <to>
                    <xdr:col>3</xdr:col>
                    <xdr:colOff>485775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0" name="Drop Down 77">
              <controlPr defaultSize="0" autoLine="0" autoPict="0">
                <anchor moveWithCells="1">
                  <from>
                    <xdr:col>2</xdr:col>
                    <xdr:colOff>66675</xdr:colOff>
                    <xdr:row>28</xdr:row>
                    <xdr:rowOff>47625</xdr:rowOff>
                  </from>
                  <to>
                    <xdr:col>2</xdr:col>
                    <xdr:colOff>676275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51"/>
  <sheetViews>
    <sheetView tabSelected="1" zoomScaleNormal="100" zoomScalePageLayoutView="85" workbookViewId="0">
      <pane ySplit="5" topLeftCell="A26" activePane="bottomLeft" state="frozen"/>
      <selection pane="bottomLeft" activeCell="A31" sqref="A31"/>
    </sheetView>
  </sheetViews>
  <sheetFormatPr baseColWidth="10" defaultColWidth="9" defaultRowHeight="12.75" x14ac:dyDescent="0.2"/>
  <cols>
    <col min="1" max="1" width="4.42578125" style="5" customWidth="1"/>
    <col min="2" max="2" width="14.140625" style="5" customWidth="1"/>
    <col min="3" max="5" width="4.42578125" style="5" customWidth="1"/>
    <col min="6" max="6" width="4.28515625" style="5" customWidth="1"/>
    <col min="7" max="7" width="9" style="5" customWidth="1"/>
    <col min="8" max="19" width="10.7109375" style="5" customWidth="1"/>
    <col min="20" max="20" width="6" style="5" customWidth="1"/>
    <col min="21" max="25" width="5.7109375" style="5" customWidth="1"/>
    <col min="26" max="30" width="5.7109375" style="4" customWidth="1"/>
    <col min="31" max="16384" width="9" style="4"/>
  </cols>
  <sheetData>
    <row r="1" spans="1:25" ht="30" customHeight="1" thickBot="1" x14ac:dyDescent="0.25">
      <c r="A1" s="57" t="s">
        <v>0</v>
      </c>
      <c r="B1" s="57"/>
      <c r="C1" s="57" t="str">
        <f>'Ergebnisvergleich 24 28'!C2</f>
        <v>DM Feld Wald</v>
      </c>
      <c r="D1" s="57"/>
      <c r="E1" s="57"/>
      <c r="F1" s="76"/>
      <c r="G1" s="3"/>
      <c r="H1" s="5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5" ht="25.5" customHeight="1" x14ac:dyDescent="0.2">
      <c r="A2" s="1"/>
      <c r="B2" s="1" t="s">
        <v>53</v>
      </c>
      <c r="C2" s="1"/>
      <c r="D2" s="1"/>
      <c r="E2" s="1"/>
      <c r="G2" s="2"/>
      <c r="I2" s="2"/>
      <c r="J2" s="2"/>
      <c r="K2" s="2"/>
      <c r="L2" s="2"/>
      <c r="M2" s="2"/>
    </row>
    <row r="3" spans="1:25" ht="15.75" customHeight="1" thickBot="1" x14ac:dyDescent="0.25">
      <c r="A3" s="1"/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Q3" s="141" t="s">
        <v>60</v>
      </c>
      <c r="R3" s="199">
        <f>'Ergebnisvergleich 24 28'!N3</f>
        <v>7500</v>
      </c>
      <c r="S3" s="142">
        <f ca="1">TODAY()</f>
        <v>45010</v>
      </c>
    </row>
    <row r="4" spans="1:25" ht="32.25" customHeight="1" thickBot="1" x14ac:dyDescent="0.25">
      <c r="A4" s="17"/>
      <c r="B4" s="17"/>
      <c r="C4" s="17"/>
      <c r="D4" s="17"/>
      <c r="E4" s="17"/>
      <c r="F4" s="17"/>
      <c r="G4" s="17"/>
      <c r="H4" s="212" t="s">
        <v>3</v>
      </c>
      <c r="I4" s="213"/>
      <c r="J4" s="214"/>
      <c r="K4" s="215" t="s">
        <v>4</v>
      </c>
      <c r="L4" s="216"/>
      <c r="M4" s="217"/>
      <c r="N4" s="218" t="s">
        <v>5</v>
      </c>
      <c r="O4" s="219"/>
      <c r="P4" s="220"/>
      <c r="Q4" s="221" t="s">
        <v>6</v>
      </c>
      <c r="R4" s="222"/>
      <c r="S4" s="223"/>
      <c r="T4" s="282" t="s">
        <v>34</v>
      </c>
      <c r="U4" s="250"/>
      <c r="V4" s="250"/>
      <c r="W4" s="283"/>
      <c r="X4" s="4"/>
      <c r="Y4" s="4"/>
    </row>
    <row r="5" spans="1:25" ht="17.25" customHeight="1" thickBot="1" x14ac:dyDescent="0.25">
      <c r="A5" s="25" t="s">
        <v>15</v>
      </c>
      <c r="B5" s="284" t="s">
        <v>1</v>
      </c>
      <c r="C5" s="285"/>
      <c r="D5" s="285"/>
      <c r="E5" s="285"/>
      <c r="F5" s="286"/>
      <c r="G5" s="26" t="s">
        <v>11</v>
      </c>
      <c r="H5" s="27" t="s">
        <v>12</v>
      </c>
      <c r="I5" s="28" t="s">
        <v>13</v>
      </c>
      <c r="J5" s="29" t="s">
        <v>14</v>
      </c>
      <c r="K5" s="30" t="s">
        <v>12</v>
      </c>
      <c r="L5" s="31" t="s">
        <v>13</v>
      </c>
      <c r="M5" s="32" t="s">
        <v>14</v>
      </c>
      <c r="N5" s="35" t="s">
        <v>12</v>
      </c>
      <c r="O5" s="35" t="s">
        <v>13</v>
      </c>
      <c r="P5" s="35" t="s">
        <v>14</v>
      </c>
      <c r="Q5" s="41" t="s">
        <v>12</v>
      </c>
      <c r="R5" s="41" t="s">
        <v>13</v>
      </c>
      <c r="S5" s="42" t="s">
        <v>14</v>
      </c>
      <c r="T5" s="51" t="s">
        <v>35</v>
      </c>
      <c r="U5" s="52" t="s">
        <v>36</v>
      </c>
      <c r="V5" s="53" t="s">
        <v>38</v>
      </c>
      <c r="W5" s="54" t="s">
        <v>37</v>
      </c>
      <c r="X5" s="4"/>
      <c r="Y5" s="4"/>
    </row>
    <row r="6" spans="1:25" ht="20.100000000000001" customHeight="1" thickBot="1" x14ac:dyDescent="0.25">
      <c r="A6" s="176">
        <v>1</v>
      </c>
      <c r="B6" s="287"/>
      <c r="C6" s="288"/>
      <c r="D6" s="288"/>
      <c r="E6" s="288"/>
      <c r="F6" s="289"/>
      <c r="G6" s="183">
        <v>1</v>
      </c>
      <c r="H6" s="175">
        <v>25</v>
      </c>
      <c r="I6" s="175">
        <v>0</v>
      </c>
      <c r="J6" s="33">
        <f>IF(G6=4,(H6-$H$43)/$J$43,(IF(G6=3,(H6-$H$44)/$J$44,(IF(G6=2,(H6-$H$45)/$J$45,(IF(G6=1,(H6-$H$46)/$J$46,99)))))))*T6</f>
        <v>1</v>
      </c>
      <c r="K6" s="178">
        <v>30</v>
      </c>
      <c r="L6" s="178">
        <v>0</v>
      </c>
      <c r="M6" s="34">
        <f>IF(G6=4,(K6-$K$43)/$M$43,(IF(G6=3,(K6-$K$44)/$M$44,(IF(G6=2,(K6-$K$45)/$M$45,(IF(G6=1,(K6-$K$46)/$M$46,99)))))))*U6</f>
        <v>1</v>
      </c>
      <c r="N6" s="180">
        <v>40</v>
      </c>
      <c r="O6" s="180">
        <v>0</v>
      </c>
      <c r="P6" s="37">
        <f>IF(G6=4,(N6-$N$43)/$P$43,(IF(G6=3,(N6-$N$44)/$P$44,(IF(G6=2,(N6-$N$45)/$P$45,(IF(G6=1,(N6-$N$46)/$P$46,99)))))))*V6</f>
        <v>1</v>
      </c>
      <c r="Q6" s="182">
        <v>45</v>
      </c>
      <c r="R6" s="182">
        <v>0</v>
      </c>
      <c r="S6" s="50">
        <f>IF(G6=4,(Q6-$Q$43)/$S$43,(IF(G6=3,(Q6-$Q$44)/$S$44,(IF(G6=2,(Q6-$Q$45)/$S$45,(IF(G6=1,(Q6-$Q$46)/$S$46,99)))))))*W6</f>
        <v>1</v>
      </c>
      <c r="T6" s="67">
        <f>TAN(ABS(I6)*3.14/360)+1</f>
        <v>1</v>
      </c>
      <c r="U6" s="67">
        <f>TAN(ABS(L6)*3.14/360)+1</f>
        <v>1</v>
      </c>
      <c r="V6" s="67">
        <f>TAN(ABS(O6)*3.14/360)+1</f>
        <v>1</v>
      </c>
      <c r="W6" s="67">
        <f>TAN(ABS(R6)*3.14/360)+1</f>
        <v>1</v>
      </c>
      <c r="X6" s="4"/>
      <c r="Y6" s="4"/>
    </row>
    <row r="7" spans="1:25" ht="20.100000000000001" customHeight="1" thickBot="1" x14ac:dyDescent="0.25">
      <c r="A7" s="176">
        <v>2</v>
      </c>
      <c r="B7" s="287"/>
      <c r="C7" s="288"/>
      <c r="D7" s="288"/>
      <c r="E7" s="288"/>
      <c r="F7" s="289"/>
      <c r="G7" s="183">
        <v>2</v>
      </c>
      <c r="H7" s="175">
        <v>20</v>
      </c>
      <c r="I7" s="175">
        <v>0</v>
      </c>
      <c r="J7" s="33">
        <f t="shared" ref="J7:J33" si="0">IF(G7=4,(H7-$H$43)/$J$43,(IF(G7=3,(H7-$H$44)/$J$44,(IF(G7=2,(H7-$H$45)/$J$45,(IF(G7=1,(H7-$H$46)/$J$46,99)))))))*T7</f>
        <v>1</v>
      </c>
      <c r="K7" s="178">
        <v>25</v>
      </c>
      <c r="L7" s="178">
        <v>0</v>
      </c>
      <c r="M7" s="34">
        <f t="shared" ref="M7:M33" si="1">IF(G7=4,(K7-$K$43)/$M$43,(IF(G7=3,(K7-$K$44)/$M$44,(IF(G7=2,(K7-$K$45)/$M$45,(IF(G7=1,(K7-$K$46)/$M$46,99)))))))*U7</f>
        <v>1</v>
      </c>
      <c r="N7" s="180">
        <v>35</v>
      </c>
      <c r="O7" s="180">
        <v>0</v>
      </c>
      <c r="P7" s="37">
        <f t="shared" ref="P7:P33" si="2">IF(G7=4,(N7-$N$43)/$P$43,(IF(G7=3,(N7-$N$44)/$P$44,(IF(G7=2,(N7-$N$45)/$P$45,(IF(G7=1,(N7-$N$46)/$P$46,99)))))))*V7</f>
        <v>1</v>
      </c>
      <c r="Q7" s="182">
        <v>40</v>
      </c>
      <c r="R7" s="182">
        <v>0</v>
      </c>
      <c r="S7" s="50">
        <f>IF(G7=4,(Q7-$Q$43)/$S$43,(IF(G7=3,(Q7-$Q$44)/$S$44,(IF(G7=2,(Q7-$Q$45)/$S$45,(IF(G7=1,(Q7-$Q$46)/$S$46,99)))))))*W7</f>
        <v>1</v>
      </c>
      <c r="T7" s="67">
        <f t="shared" ref="T7:T33" si="3">TAN(ABS(I7)*3.14/360)+1</f>
        <v>1</v>
      </c>
      <c r="U7" s="67">
        <f t="shared" ref="U7:U33" si="4">TAN(ABS(L7)*3.14/360)+1</f>
        <v>1</v>
      </c>
      <c r="V7" s="67">
        <f t="shared" ref="V7:V33" si="5">TAN(ABS(O7)*3.14/360)+1</f>
        <v>1</v>
      </c>
      <c r="W7" s="67">
        <f t="shared" ref="W7:W33" si="6">TAN(ABS(R7)*3.14/360)+1</f>
        <v>1</v>
      </c>
      <c r="X7" s="4"/>
      <c r="Y7" s="4"/>
    </row>
    <row r="8" spans="1:25" ht="20.100000000000001" customHeight="1" thickBot="1" x14ac:dyDescent="0.25">
      <c r="A8" s="176">
        <v>3</v>
      </c>
      <c r="B8" s="287"/>
      <c r="C8" s="288"/>
      <c r="D8" s="288"/>
      <c r="E8" s="288"/>
      <c r="F8" s="289"/>
      <c r="G8" s="183">
        <v>3</v>
      </c>
      <c r="H8" s="175">
        <v>15</v>
      </c>
      <c r="I8" s="175">
        <v>0</v>
      </c>
      <c r="J8" s="33">
        <f t="shared" si="0"/>
        <v>1</v>
      </c>
      <c r="K8" s="178">
        <v>20</v>
      </c>
      <c r="L8" s="178">
        <v>0</v>
      </c>
      <c r="M8" s="34">
        <f t="shared" si="1"/>
        <v>1</v>
      </c>
      <c r="N8" s="180">
        <v>30</v>
      </c>
      <c r="O8" s="180">
        <v>0</v>
      </c>
      <c r="P8" s="37">
        <f t="shared" si="2"/>
        <v>1</v>
      </c>
      <c r="Q8" s="182">
        <v>35</v>
      </c>
      <c r="R8" s="182">
        <v>0</v>
      </c>
      <c r="S8" s="50">
        <f t="shared" ref="S8:S33" si="7">IF(G8=4,(Q8-$Q$43)/$S$43,(IF(G8=3,(Q8-$Q$44)/$S$44,(IF(G8=2,(Q8-$Q$45)/$S$45,(IF(G8=1,(Q8-$Q$46)/$S$46,99)))))))*W8</f>
        <v>1</v>
      </c>
      <c r="T8" s="67">
        <f t="shared" si="3"/>
        <v>1</v>
      </c>
      <c r="U8" s="67">
        <f t="shared" si="4"/>
        <v>1</v>
      </c>
      <c r="V8" s="67">
        <f t="shared" si="5"/>
        <v>1</v>
      </c>
      <c r="W8" s="67">
        <f t="shared" si="6"/>
        <v>1</v>
      </c>
      <c r="X8" s="4"/>
      <c r="Y8" s="4"/>
    </row>
    <row r="9" spans="1:25" ht="20.100000000000001" customHeight="1" thickBot="1" x14ac:dyDescent="0.25">
      <c r="A9" s="176">
        <v>4</v>
      </c>
      <c r="B9" s="287"/>
      <c r="C9" s="288"/>
      <c r="D9" s="288"/>
      <c r="E9" s="288"/>
      <c r="F9" s="289"/>
      <c r="G9" s="183">
        <v>4</v>
      </c>
      <c r="H9" s="175">
        <v>10</v>
      </c>
      <c r="I9" s="175">
        <v>0</v>
      </c>
      <c r="J9" s="33">
        <f t="shared" si="0"/>
        <v>1</v>
      </c>
      <c r="K9" s="178">
        <v>15</v>
      </c>
      <c r="L9" s="178">
        <v>0</v>
      </c>
      <c r="M9" s="34">
        <f t="shared" si="1"/>
        <v>1</v>
      </c>
      <c r="N9" s="180">
        <v>15</v>
      </c>
      <c r="O9" s="180">
        <v>0</v>
      </c>
      <c r="P9" s="37">
        <f t="shared" si="2"/>
        <v>1</v>
      </c>
      <c r="Q9" s="182">
        <v>20</v>
      </c>
      <c r="R9" s="182">
        <v>0</v>
      </c>
      <c r="S9" s="50">
        <f t="shared" si="7"/>
        <v>1</v>
      </c>
      <c r="T9" s="67">
        <f t="shared" si="3"/>
        <v>1</v>
      </c>
      <c r="U9" s="67">
        <f t="shared" si="4"/>
        <v>1</v>
      </c>
      <c r="V9" s="67">
        <f t="shared" si="5"/>
        <v>1</v>
      </c>
      <c r="W9" s="67">
        <f t="shared" si="6"/>
        <v>1</v>
      </c>
      <c r="X9" s="4"/>
      <c r="Y9" s="4"/>
    </row>
    <row r="10" spans="1:25" ht="20.100000000000001" customHeight="1" thickBot="1" x14ac:dyDescent="0.25">
      <c r="A10" s="176">
        <v>5</v>
      </c>
      <c r="B10" s="287"/>
      <c r="C10" s="288"/>
      <c r="D10" s="288"/>
      <c r="E10" s="288"/>
      <c r="F10" s="289"/>
      <c r="G10" s="183">
        <v>1</v>
      </c>
      <c r="H10" s="175">
        <v>25</v>
      </c>
      <c r="I10" s="175">
        <v>0</v>
      </c>
      <c r="J10" s="33">
        <f t="shared" si="0"/>
        <v>1</v>
      </c>
      <c r="K10" s="178">
        <v>30</v>
      </c>
      <c r="L10" s="178">
        <v>0</v>
      </c>
      <c r="M10" s="34">
        <f t="shared" si="1"/>
        <v>1</v>
      </c>
      <c r="N10" s="180">
        <v>40</v>
      </c>
      <c r="O10" s="180">
        <v>0</v>
      </c>
      <c r="P10" s="37">
        <f t="shared" si="2"/>
        <v>1</v>
      </c>
      <c r="Q10" s="182">
        <v>45</v>
      </c>
      <c r="R10" s="182">
        <v>0</v>
      </c>
      <c r="S10" s="50">
        <f t="shared" si="7"/>
        <v>1</v>
      </c>
      <c r="T10" s="67">
        <f t="shared" si="3"/>
        <v>1</v>
      </c>
      <c r="U10" s="67">
        <f t="shared" si="4"/>
        <v>1</v>
      </c>
      <c r="V10" s="67">
        <f t="shared" si="5"/>
        <v>1</v>
      </c>
      <c r="W10" s="67">
        <f t="shared" si="6"/>
        <v>1</v>
      </c>
      <c r="X10" s="4"/>
      <c r="Y10" s="4"/>
    </row>
    <row r="11" spans="1:25" ht="20.100000000000001" customHeight="1" thickBot="1" x14ac:dyDescent="0.25">
      <c r="A11" s="176">
        <v>6</v>
      </c>
      <c r="B11" s="287"/>
      <c r="C11" s="288"/>
      <c r="D11" s="288"/>
      <c r="E11" s="288"/>
      <c r="F11" s="289"/>
      <c r="G11" s="183">
        <v>2</v>
      </c>
      <c r="H11" s="175">
        <v>20</v>
      </c>
      <c r="I11" s="175">
        <v>0</v>
      </c>
      <c r="J11" s="33">
        <f t="shared" si="0"/>
        <v>1</v>
      </c>
      <c r="K11" s="178">
        <v>25</v>
      </c>
      <c r="L11" s="178">
        <v>0</v>
      </c>
      <c r="M11" s="34">
        <f t="shared" si="1"/>
        <v>1</v>
      </c>
      <c r="N11" s="180">
        <v>35</v>
      </c>
      <c r="O11" s="180">
        <v>0</v>
      </c>
      <c r="P11" s="37">
        <f t="shared" si="2"/>
        <v>1</v>
      </c>
      <c r="Q11" s="182">
        <v>40</v>
      </c>
      <c r="R11" s="182">
        <v>0</v>
      </c>
      <c r="S11" s="50">
        <f t="shared" si="7"/>
        <v>1</v>
      </c>
      <c r="T11" s="67">
        <f t="shared" si="3"/>
        <v>1</v>
      </c>
      <c r="U11" s="67">
        <f t="shared" si="4"/>
        <v>1</v>
      </c>
      <c r="V11" s="67">
        <f t="shared" si="5"/>
        <v>1</v>
      </c>
      <c r="W11" s="67">
        <f t="shared" si="6"/>
        <v>1</v>
      </c>
      <c r="X11" s="4"/>
      <c r="Y11" s="4"/>
    </row>
    <row r="12" spans="1:25" ht="20.100000000000001" customHeight="1" thickBot="1" x14ac:dyDescent="0.25">
      <c r="A12" s="176">
        <v>7</v>
      </c>
      <c r="B12" s="287"/>
      <c r="C12" s="288"/>
      <c r="D12" s="288"/>
      <c r="E12" s="288"/>
      <c r="F12" s="289"/>
      <c r="G12" s="183">
        <v>3</v>
      </c>
      <c r="H12" s="175">
        <v>15</v>
      </c>
      <c r="I12" s="175">
        <v>0</v>
      </c>
      <c r="J12" s="33">
        <f t="shared" si="0"/>
        <v>1</v>
      </c>
      <c r="K12" s="178">
        <v>20</v>
      </c>
      <c r="L12" s="178">
        <v>0</v>
      </c>
      <c r="M12" s="34">
        <f t="shared" si="1"/>
        <v>1</v>
      </c>
      <c r="N12" s="180">
        <v>30</v>
      </c>
      <c r="O12" s="180">
        <v>0</v>
      </c>
      <c r="P12" s="37">
        <f t="shared" si="2"/>
        <v>1</v>
      </c>
      <c r="Q12" s="182">
        <v>35</v>
      </c>
      <c r="R12" s="182">
        <v>0</v>
      </c>
      <c r="S12" s="50">
        <f t="shared" si="7"/>
        <v>1</v>
      </c>
      <c r="T12" s="67">
        <f t="shared" si="3"/>
        <v>1</v>
      </c>
      <c r="U12" s="67">
        <f t="shared" si="4"/>
        <v>1</v>
      </c>
      <c r="V12" s="67">
        <f t="shared" si="5"/>
        <v>1</v>
      </c>
      <c r="W12" s="67">
        <f t="shared" si="6"/>
        <v>1</v>
      </c>
      <c r="X12" s="4"/>
      <c r="Y12" s="4"/>
    </row>
    <row r="13" spans="1:25" ht="20.100000000000001" customHeight="1" thickBot="1" x14ac:dyDescent="0.25">
      <c r="A13" s="176">
        <v>8</v>
      </c>
      <c r="B13" s="287"/>
      <c r="C13" s="288"/>
      <c r="D13" s="288"/>
      <c r="E13" s="288"/>
      <c r="F13" s="289"/>
      <c r="G13" s="183">
        <v>4</v>
      </c>
      <c r="H13" s="175">
        <v>10</v>
      </c>
      <c r="I13" s="175">
        <v>0</v>
      </c>
      <c r="J13" s="33">
        <f t="shared" si="0"/>
        <v>1</v>
      </c>
      <c r="K13" s="178">
        <v>15</v>
      </c>
      <c r="L13" s="178">
        <v>0</v>
      </c>
      <c r="M13" s="34">
        <f t="shared" si="1"/>
        <v>1</v>
      </c>
      <c r="N13" s="180">
        <v>15</v>
      </c>
      <c r="O13" s="180">
        <v>0</v>
      </c>
      <c r="P13" s="37">
        <f t="shared" si="2"/>
        <v>1</v>
      </c>
      <c r="Q13" s="182">
        <v>20</v>
      </c>
      <c r="R13" s="182">
        <v>0</v>
      </c>
      <c r="S13" s="50">
        <f t="shared" si="7"/>
        <v>1</v>
      </c>
      <c r="T13" s="67">
        <f t="shared" si="3"/>
        <v>1</v>
      </c>
      <c r="U13" s="67">
        <f t="shared" si="4"/>
        <v>1</v>
      </c>
      <c r="V13" s="67">
        <f t="shared" si="5"/>
        <v>1</v>
      </c>
      <c r="W13" s="67">
        <f t="shared" si="6"/>
        <v>1</v>
      </c>
      <c r="X13" s="4"/>
      <c r="Y13" s="4"/>
    </row>
    <row r="14" spans="1:25" ht="20.100000000000001" customHeight="1" thickBot="1" x14ac:dyDescent="0.25">
      <c r="A14" s="176">
        <v>9</v>
      </c>
      <c r="B14" s="287"/>
      <c r="C14" s="288"/>
      <c r="D14" s="288"/>
      <c r="E14" s="288"/>
      <c r="F14" s="289"/>
      <c r="G14" s="183">
        <v>1</v>
      </c>
      <c r="H14" s="175">
        <v>25</v>
      </c>
      <c r="I14" s="175">
        <v>0</v>
      </c>
      <c r="J14" s="33">
        <f t="shared" si="0"/>
        <v>1</v>
      </c>
      <c r="K14" s="178">
        <v>30</v>
      </c>
      <c r="L14" s="178">
        <v>0</v>
      </c>
      <c r="M14" s="34">
        <f t="shared" si="1"/>
        <v>1</v>
      </c>
      <c r="N14" s="180">
        <v>40</v>
      </c>
      <c r="O14" s="180">
        <v>0</v>
      </c>
      <c r="P14" s="37">
        <f t="shared" si="2"/>
        <v>1</v>
      </c>
      <c r="Q14" s="182">
        <v>45</v>
      </c>
      <c r="R14" s="182">
        <v>0</v>
      </c>
      <c r="S14" s="50">
        <f t="shared" si="7"/>
        <v>1</v>
      </c>
      <c r="T14" s="67">
        <f t="shared" si="3"/>
        <v>1</v>
      </c>
      <c r="U14" s="67">
        <f t="shared" si="4"/>
        <v>1</v>
      </c>
      <c r="V14" s="67">
        <f t="shared" si="5"/>
        <v>1</v>
      </c>
      <c r="W14" s="67">
        <f t="shared" si="6"/>
        <v>1</v>
      </c>
      <c r="X14" s="4"/>
      <c r="Y14" s="4"/>
    </row>
    <row r="15" spans="1:25" ht="20.100000000000001" customHeight="1" thickBot="1" x14ac:dyDescent="0.25">
      <c r="A15" s="176">
        <v>10</v>
      </c>
      <c r="B15" s="287"/>
      <c r="C15" s="288"/>
      <c r="D15" s="288"/>
      <c r="E15" s="288"/>
      <c r="F15" s="289"/>
      <c r="G15" s="183">
        <v>2</v>
      </c>
      <c r="H15" s="175">
        <v>20</v>
      </c>
      <c r="I15" s="175">
        <v>0</v>
      </c>
      <c r="J15" s="33">
        <f t="shared" si="0"/>
        <v>1</v>
      </c>
      <c r="K15" s="178">
        <v>25</v>
      </c>
      <c r="L15" s="178">
        <v>0</v>
      </c>
      <c r="M15" s="34">
        <f t="shared" si="1"/>
        <v>1</v>
      </c>
      <c r="N15" s="180">
        <v>35</v>
      </c>
      <c r="O15" s="180">
        <v>0</v>
      </c>
      <c r="P15" s="37">
        <f t="shared" si="2"/>
        <v>1</v>
      </c>
      <c r="Q15" s="182">
        <v>40</v>
      </c>
      <c r="R15" s="182">
        <v>0</v>
      </c>
      <c r="S15" s="50">
        <f t="shared" si="7"/>
        <v>1</v>
      </c>
      <c r="T15" s="67">
        <f t="shared" si="3"/>
        <v>1</v>
      </c>
      <c r="U15" s="67">
        <f t="shared" si="4"/>
        <v>1</v>
      </c>
      <c r="V15" s="67">
        <f t="shared" si="5"/>
        <v>1</v>
      </c>
      <c r="W15" s="67">
        <f t="shared" si="6"/>
        <v>1</v>
      </c>
      <c r="X15" s="4"/>
      <c r="Y15" s="4"/>
    </row>
    <row r="16" spans="1:25" ht="20.100000000000001" customHeight="1" thickBot="1" x14ac:dyDescent="0.25">
      <c r="A16" s="176">
        <v>11</v>
      </c>
      <c r="B16" s="287"/>
      <c r="C16" s="288"/>
      <c r="D16" s="288"/>
      <c r="E16" s="288"/>
      <c r="F16" s="289"/>
      <c r="G16" s="183">
        <v>3</v>
      </c>
      <c r="H16" s="175">
        <v>15</v>
      </c>
      <c r="I16" s="175">
        <v>0</v>
      </c>
      <c r="J16" s="33">
        <f t="shared" si="0"/>
        <v>1</v>
      </c>
      <c r="K16" s="178">
        <v>20</v>
      </c>
      <c r="L16" s="178">
        <v>0</v>
      </c>
      <c r="M16" s="34">
        <f t="shared" si="1"/>
        <v>1</v>
      </c>
      <c r="N16" s="180">
        <v>30</v>
      </c>
      <c r="O16" s="180">
        <v>0</v>
      </c>
      <c r="P16" s="37">
        <f t="shared" si="2"/>
        <v>1</v>
      </c>
      <c r="Q16" s="182">
        <v>35</v>
      </c>
      <c r="R16" s="182">
        <v>0</v>
      </c>
      <c r="S16" s="50">
        <f t="shared" si="7"/>
        <v>1</v>
      </c>
      <c r="T16" s="67">
        <f t="shared" si="3"/>
        <v>1</v>
      </c>
      <c r="U16" s="67">
        <f t="shared" si="4"/>
        <v>1</v>
      </c>
      <c r="V16" s="67">
        <f t="shared" si="5"/>
        <v>1</v>
      </c>
      <c r="W16" s="67">
        <f t="shared" si="6"/>
        <v>1</v>
      </c>
      <c r="X16" s="4"/>
      <c r="Y16" s="4"/>
    </row>
    <row r="17" spans="1:25" ht="20.100000000000001" customHeight="1" thickBot="1" x14ac:dyDescent="0.25">
      <c r="A17" s="176">
        <v>12</v>
      </c>
      <c r="B17" s="287"/>
      <c r="C17" s="288"/>
      <c r="D17" s="288"/>
      <c r="E17" s="288"/>
      <c r="F17" s="289"/>
      <c r="G17" s="183">
        <v>4</v>
      </c>
      <c r="H17" s="175">
        <v>10</v>
      </c>
      <c r="I17" s="175">
        <v>0</v>
      </c>
      <c r="J17" s="33">
        <f t="shared" si="0"/>
        <v>1</v>
      </c>
      <c r="K17" s="178">
        <v>15</v>
      </c>
      <c r="L17" s="178">
        <v>0</v>
      </c>
      <c r="M17" s="34">
        <f t="shared" si="1"/>
        <v>1</v>
      </c>
      <c r="N17" s="180">
        <v>15</v>
      </c>
      <c r="O17" s="180">
        <v>0</v>
      </c>
      <c r="P17" s="37">
        <f t="shared" si="2"/>
        <v>1</v>
      </c>
      <c r="Q17" s="182">
        <v>20</v>
      </c>
      <c r="R17" s="182">
        <v>0</v>
      </c>
      <c r="S17" s="50">
        <f t="shared" si="7"/>
        <v>1</v>
      </c>
      <c r="T17" s="67">
        <f t="shared" si="3"/>
        <v>1</v>
      </c>
      <c r="U17" s="67">
        <f t="shared" si="4"/>
        <v>1</v>
      </c>
      <c r="V17" s="67">
        <f t="shared" si="5"/>
        <v>1</v>
      </c>
      <c r="W17" s="67">
        <f t="shared" si="6"/>
        <v>1</v>
      </c>
      <c r="X17" s="4"/>
      <c r="Y17" s="4"/>
    </row>
    <row r="18" spans="1:25" ht="20.100000000000001" customHeight="1" thickBot="1" x14ac:dyDescent="0.25">
      <c r="A18" s="176">
        <v>13</v>
      </c>
      <c r="B18" s="287"/>
      <c r="C18" s="288"/>
      <c r="D18" s="288"/>
      <c r="E18" s="288"/>
      <c r="F18" s="289"/>
      <c r="G18" s="183">
        <v>1</v>
      </c>
      <c r="H18" s="175">
        <v>25</v>
      </c>
      <c r="I18" s="175">
        <v>0</v>
      </c>
      <c r="J18" s="33">
        <f t="shared" si="0"/>
        <v>1</v>
      </c>
      <c r="K18" s="178">
        <v>30</v>
      </c>
      <c r="L18" s="178">
        <v>0</v>
      </c>
      <c r="M18" s="34">
        <f t="shared" si="1"/>
        <v>1</v>
      </c>
      <c r="N18" s="180">
        <v>40</v>
      </c>
      <c r="O18" s="180">
        <v>0</v>
      </c>
      <c r="P18" s="37">
        <f t="shared" si="2"/>
        <v>1</v>
      </c>
      <c r="Q18" s="182">
        <v>45</v>
      </c>
      <c r="R18" s="182">
        <v>0</v>
      </c>
      <c r="S18" s="50">
        <f t="shared" si="7"/>
        <v>1</v>
      </c>
      <c r="T18" s="67">
        <f t="shared" si="3"/>
        <v>1</v>
      </c>
      <c r="U18" s="67">
        <f t="shared" si="4"/>
        <v>1</v>
      </c>
      <c r="V18" s="67">
        <f t="shared" si="5"/>
        <v>1</v>
      </c>
      <c r="W18" s="67">
        <f t="shared" si="6"/>
        <v>1</v>
      </c>
      <c r="X18" s="4"/>
      <c r="Y18" s="4"/>
    </row>
    <row r="19" spans="1:25" ht="20.100000000000001" customHeight="1" thickBot="1" x14ac:dyDescent="0.25">
      <c r="A19" s="176">
        <v>14</v>
      </c>
      <c r="B19" s="287"/>
      <c r="C19" s="288"/>
      <c r="D19" s="288"/>
      <c r="E19" s="288"/>
      <c r="F19" s="289"/>
      <c r="G19" s="183">
        <v>2</v>
      </c>
      <c r="H19" s="175">
        <v>20</v>
      </c>
      <c r="I19" s="175">
        <v>0</v>
      </c>
      <c r="J19" s="33">
        <f t="shared" si="0"/>
        <v>1</v>
      </c>
      <c r="K19" s="178">
        <v>25</v>
      </c>
      <c r="L19" s="178">
        <v>0</v>
      </c>
      <c r="M19" s="34">
        <f t="shared" si="1"/>
        <v>1</v>
      </c>
      <c r="N19" s="180">
        <v>35</v>
      </c>
      <c r="O19" s="180">
        <v>0</v>
      </c>
      <c r="P19" s="37">
        <f t="shared" si="2"/>
        <v>1</v>
      </c>
      <c r="Q19" s="182">
        <v>40</v>
      </c>
      <c r="R19" s="182">
        <v>0</v>
      </c>
      <c r="S19" s="50">
        <f t="shared" si="7"/>
        <v>1</v>
      </c>
      <c r="T19" s="67">
        <f t="shared" si="3"/>
        <v>1</v>
      </c>
      <c r="U19" s="67">
        <f t="shared" si="4"/>
        <v>1</v>
      </c>
      <c r="V19" s="67">
        <f t="shared" si="5"/>
        <v>1</v>
      </c>
      <c r="W19" s="67">
        <f t="shared" si="6"/>
        <v>1</v>
      </c>
      <c r="X19" s="4"/>
      <c r="Y19" s="4"/>
    </row>
    <row r="20" spans="1:25" ht="20.100000000000001" customHeight="1" thickBot="1" x14ac:dyDescent="0.25">
      <c r="A20" s="176">
        <v>15</v>
      </c>
      <c r="B20" s="287"/>
      <c r="C20" s="288"/>
      <c r="D20" s="288"/>
      <c r="E20" s="288"/>
      <c r="F20" s="289"/>
      <c r="G20" s="183">
        <v>3</v>
      </c>
      <c r="H20" s="175">
        <v>15</v>
      </c>
      <c r="I20" s="175">
        <v>0</v>
      </c>
      <c r="J20" s="33">
        <f t="shared" si="0"/>
        <v>1</v>
      </c>
      <c r="K20" s="178">
        <v>20</v>
      </c>
      <c r="L20" s="178">
        <v>0</v>
      </c>
      <c r="M20" s="34">
        <f t="shared" si="1"/>
        <v>1</v>
      </c>
      <c r="N20" s="180">
        <v>30</v>
      </c>
      <c r="O20" s="180">
        <v>0</v>
      </c>
      <c r="P20" s="37">
        <f t="shared" si="2"/>
        <v>1</v>
      </c>
      <c r="Q20" s="182">
        <v>35</v>
      </c>
      <c r="R20" s="182">
        <v>0</v>
      </c>
      <c r="S20" s="50">
        <f t="shared" si="7"/>
        <v>1</v>
      </c>
      <c r="T20" s="67">
        <f t="shared" si="3"/>
        <v>1</v>
      </c>
      <c r="U20" s="67">
        <f t="shared" si="4"/>
        <v>1</v>
      </c>
      <c r="V20" s="67">
        <f t="shared" si="5"/>
        <v>1</v>
      </c>
      <c r="W20" s="67">
        <f t="shared" si="6"/>
        <v>1</v>
      </c>
      <c r="X20" s="4"/>
      <c r="Y20" s="4"/>
    </row>
    <row r="21" spans="1:25" ht="20.100000000000001" customHeight="1" thickBot="1" x14ac:dyDescent="0.25">
      <c r="A21" s="176">
        <v>16</v>
      </c>
      <c r="B21" s="287"/>
      <c r="C21" s="288"/>
      <c r="D21" s="288"/>
      <c r="E21" s="288"/>
      <c r="F21" s="289"/>
      <c r="G21" s="183">
        <v>4</v>
      </c>
      <c r="H21" s="175">
        <v>10</v>
      </c>
      <c r="I21" s="175">
        <v>0</v>
      </c>
      <c r="J21" s="33">
        <f t="shared" si="0"/>
        <v>1</v>
      </c>
      <c r="K21" s="178">
        <v>15</v>
      </c>
      <c r="L21" s="178">
        <v>0</v>
      </c>
      <c r="M21" s="34">
        <f t="shared" si="1"/>
        <v>1</v>
      </c>
      <c r="N21" s="180">
        <v>15</v>
      </c>
      <c r="O21" s="180">
        <v>0</v>
      </c>
      <c r="P21" s="37">
        <f t="shared" si="2"/>
        <v>1</v>
      </c>
      <c r="Q21" s="182">
        <v>20</v>
      </c>
      <c r="R21" s="182">
        <v>0</v>
      </c>
      <c r="S21" s="50">
        <f t="shared" si="7"/>
        <v>1</v>
      </c>
      <c r="T21" s="67">
        <f t="shared" si="3"/>
        <v>1</v>
      </c>
      <c r="U21" s="67">
        <f t="shared" si="4"/>
        <v>1</v>
      </c>
      <c r="V21" s="67">
        <f t="shared" si="5"/>
        <v>1</v>
      </c>
      <c r="W21" s="67">
        <f t="shared" si="6"/>
        <v>1</v>
      </c>
      <c r="X21" s="4"/>
      <c r="Y21" s="4"/>
    </row>
    <row r="22" spans="1:25" ht="20.100000000000001" customHeight="1" thickBot="1" x14ac:dyDescent="0.25">
      <c r="A22" s="176">
        <v>17</v>
      </c>
      <c r="B22" s="287"/>
      <c r="C22" s="288"/>
      <c r="D22" s="288"/>
      <c r="E22" s="288"/>
      <c r="F22" s="289"/>
      <c r="G22" s="183">
        <v>1</v>
      </c>
      <c r="H22" s="175">
        <v>25</v>
      </c>
      <c r="I22" s="175">
        <v>0</v>
      </c>
      <c r="J22" s="33">
        <f t="shared" si="0"/>
        <v>1</v>
      </c>
      <c r="K22" s="178">
        <v>30</v>
      </c>
      <c r="L22" s="178">
        <v>0</v>
      </c>
      <c r="M22" s="34">
        <f t="shared" si="1"/>
        <v>1</v>
      </c>
      <c r="N22" s="180">
        <v>40</v>
      </c>
      <c r="O22" s="180">
        <v>0</v>
      </c>
      <c r="P22" s="37">
        <f t="shared" si="2"/>
        <v>1</v>
      </c>
      <c r="Q22" s="182">
        <v>45</v>
      </c>
      <c r="R22" s="182">
        <v>0</v>
      </c>
      <c r="S22" s="50">
        <f t="shared" si="7"/>
        <v>1</v>
      </c>
      <c r="T22" s="67">
        <f t="shared" si="3"/>
        <v>1</v>
      </c>
      <c r="U22" s="67">
        <f t="shared" si="4"/>
        <v>1</v>
      </c>
      <c r="V22" s="67">
        <f t="shared" si="5"/>
        <v>1</v>
      </c>
      <c r="W22" s="67">
        <f t="shared" si="6"/>
        <v>1</v>
      </c>
      <c r="X22" s="4"/>
      <c r="Y22" s="4"/>
    </row>
    <row r="23" spans="1:25" ht="20.100000000000001" customHeight="1" thickBot="1" x14ac:dyDescent="0.25">
      <c r="A23" s="176">
        <v>18</v>
      </c>
      <c r="B23" s="287"/>
      <c r="C23" s="288"/>
      <c r="D23" s="288"/>
      <c r="E23" s="288"/>
      <c r="F23" s="289"/>
      <c r="G23" s="183">
        <v>2</v>
      </c>
      <c r="H23" s="175">
        <v>20</v>
      </c>
      <c r="I23" s="175">
        <v>0</v>
      </c>
      <c r="J23" s="33">
        <f t="shared" si="0"/>
        <v>1</v>
      </c>
      <c r="K23" s="178">
        <v>25</v>
      </c>
      <c r="L23" s="178">
        <v>0</v>
      </c>
      <c r="M23" s="34">
        <f t="shared" si="1"/>
        <v>1</v>
      </c>
      <c r="N23" s="180">
        <v>35</v>
      </c>
      <c r="O23" s="180">
        <v>0</v>
      </c>
      <c r="P23" s="37">
        <f t="shared" si="2"/>
        <v>1</v>
      </c>
      <c r="Q23" s="182">
        <v>40</v>
      </c>
      <c r="R23" s="182">
        <v>0</v>
      </c>
      <c r="S23" s="50">
        <f t="shared" si="7"/>
        <v>1</v>
      </c>
      <c r="T23" s="67">
        <f t="shared" si="3"/>
        <v>1</v>
      </c>
      <c r="U23" s="67">
        <f t="shared" si="4"/>
        <v>1</v>
      </c>
      <c r="V23" s="67">
        <f t="shared" si="5"/>
        <v>1</v>
      </c>
      <c r="W23" s="67">
        <f t="shared" si="6"/>
        <v>1</v>
      </c>
      <c r="X23" s="4"/>
      <c r="Y23" s="4"/>
    </row>
    <row r="24" spans="1:25" ht="20.100000000000001" customHeight="1" thickBot="1" x14ac:dyDescent="0.25">
      <c r="A24" s="176">
        <v>19</v>
      </c>
      <c r="B24" s="287"/>
      <c r="C24" s="288"/>
      <c r="D24" s="288"/>
      <c r="E24" s="288"/>
      <c r="F24" s="289"/>
      <c r="G24" s="183">
        <v>3</v>
      </c>
      <c r="H24" s="175">
        <v>15</v>
      </c>
      <c r="I24" s="175">
        <v>0</v>
      </c>
      <c r="J24" s="33">
        <f t="shared" si="0"/>
        <v>1</v>
      </c>
      <c r="K24" s="178">
        <v>20</v>
      </c>
      <c r="L24" s="178">
        <v>0</v>
      </c>
      <c r="M24" s="34">
        <f t="shared" si="1"/>
        <v>1</v>
      </c>
      <c r="N24" s="180">
        <v>30</v>
      </c>
      <c r="O24" s="180">
        <v>0</v>
      </c>
      <c r="P24" s="37">
        <f t="shared" si="2"/>
        <v>1</v>
      </c>
      <c r="Q24" s="182">
        <v>35</v>
      </c>
      <c r="R24" s="182">
        <v>0</v>
      </c>
      <c r="S24" s="50">
        <f t="shared" si="7"/>
        <v>1</v>
      </c>
      <c r="T24" s="67">
        <f t="shared" si="3"/>
        <v>1</v>
      </c>
      <c r="U24" s="67">
        <f t="shared" si="4"/>
        <v>1</v>
      </c>
      <c r="V24" s="67">
        <f t="shared" si="5"/>
        <v>1</v>
      </c>
      <c r="W24" s="67">
        <f t="shared" si="6"/>
        <v>1</v>
      </c>
      <c r="X24" s="4"/>
      <c r="Y24" s="4"/>
    </row>
    <row r="25" spans="1:25" ht="20.100000000000001" customHeight="1" thickBot="1" x14ac:dyDescent="0.25">
      <c r="A25" s="176">
        <v>20</v>
      </c>
      <c r="B25" s="287"/>
      <c r="C25" s="288"/>
      <c r="D25" s="288"/>
      <c r="E25" s="288"/>
      <c r="F25" s="289"/>
      <c r="G25" s="183">
        <v>4</v>
      </c>
      <c r="H25" s="175">
        <v>10</v>
      </c>
      <c r="I25" s="175">
        <v>0</v>
      </c>
      <c r="J25" s="33">
        <f t="shared" si="0"/>
        <v>1</v>
      </c>
      <c r="K25" s="178">
        <v>15</v>
      </c>
      <c r="L25" s="178">
        <v>0</v>
      </c>
      <c r="M25" s="34">
        <f t="shared" si="1"/>
        <v>1</v>
      </c>
      <c r="N25" s="180">
        <v>15</v>
      </c>
      <c r="O25" s="180">
        <v>0</v>
      </c>
      <c r="P25" s="37">
        <f t="shared" si="2"/>
        <v>1</v>
      </c>
      <c r="Q25" s="182">
        <v>20</v>
      </c>
      <c r="R25" s="182">
        <v>0</v>
      </c>
      <c r="S25" s="50">
        <f t="shared" si="7"/>
        <v>1</v>
      </c>
      <c r="T25" s="67">
        <f t="shared" si="3"/>
        <v>1</v>
      </c>
      <c r="U25" s="67">
        <f t="shared" si="4"/>
        <v>1</v>
      </c>
      <c r="V25" s="67">
        <f t="shared" si="5"/>
        <v>1</v>
      </c>
      <c r="W25" s="67">
        <f t="shared" si="6"/>
        <v>1</v>
      </c>
      <c r="X25" s="4"/>
      <c r="Y25" s="4"/>
    </row>
    <row r="26" spans="1:25" ht="20.100000000000001" customHeight="1" thickBot="1" x14ac:dyDescent="0.25">
      <c r="A26" s="176">
        <v>21</v>
      </c>
      <c r="B26" s="287"/>
      <c r="C26" s="288"/>
      <c r="D26" s="288"/>
      <c r="E26" s="288"/>
      <c r="F26" s="289"/>
      <c r="G26" s="183">
        <v>1</v>
      </c>
      <c r="H26" s="175">
        <v>25</v>
      </c>
      <c r="I26" s="175">
        <v>0</v>
      </c>
      <c r="J26" s="33">
        <f t="shared" si="0"/>
        <v>1</v>
      </c>
      <c r="K26" s="178">
        <v>30</v>
      </c>
      <c r="L26" s="178">
        <v>0</v>
      </c>
      <c r="M26" s="34">
        <f t="shared" si="1"/>
        <v>1</v>
      </c>
      <c r="N26" s="180">
        <v>40</v>
      </c>
      <c r="O26" s="180">
        <v>0</v>
      </c>
      <c r="P26" s="37">
        <f t="shared" si="2"/>
        <v>1</v>
      </c>
      <c r="Q26" s="182">
        <v>45</v>
      </c>
      <c r="R26" s="182">
        <v>0</v>
      </c>
      <c r="S26" s="50">
        <f t="shared" si="7"/>
        <v>1</v>
      </c>
      <c r="T26" s="67">
        <f t="shared" si="3"/>
        <v>1</v>
      </c>
      <c r="U26" s="67">
        <f t="shared" si="4"/>
        <v>1</v>
      </c>
      <c r="V26" s="67">
        <f t="shared" si="5"/>
        <v>1</v>
      </c>
      <c r="W26" s="67">
        <f t="shared" si="6"/>
        <v>1</v>
      </c>
      <c r="X26" s="4"/>
      <c r="Y26" s="4"/>
    </row>
    <row r="27" spans="1:25" ht="20.100000000000001" customHeight="1" thickBot="1" x14ac:dyDescent="0.25">
      <c r="A27" s="176">
        <v>22</v>
      </c>
      <c r="B27" s="287"/>
      <c r="C27" s="288"/>
      <c r="D27" s="288"/>
      <c r="E27" s="288"/>
      <c r="F27" s="289"/>
      <c r="G27" s="183">
        <v>2</v>
      </c>
      <c r="H27" s="175">
        <v>20</v>
      </c>
      <c r="I27" s="175">
        <v>0</v>
      </c>
      <c r="J27" s="33">
        <f t="shared" si="0"/>
        <v>1</v>
      </c>
      <c r="K27" s="178">
        <v>25</v>
      </c>
      <c r="L27" s="178">
        <v>0</v>
      </c>
      <c r="M27" s="34">
        <f t="shared" si="1"/>
        <v>1</v>
      </c>
      <c r="N27" s="180">
        <v>35</v>
      </c>
      <c r="O27" s="180">
        <v>0</v>
      </c>
      <c r="P27" s="37">
        <f t="shared" si="2"/>
        <v>1</v>
      </c>
      <c r="Q27" s="182">
        <v>40</v>
      </c>
      <c r="R27" s="182">
        <v>0</v>
      </c>
      <c r="S27" s="50">
        <f t="shared" si="7"/>
        <v>1</v>
      </c>
      <c r="T27" s="67">
        <f t="shared" si="3"/>
        <v>1</v>
      </c>
      <c r="U27" s="67">
        <f t="shared" si="4"/>
        <v>1</v>
      </c>
      <c r="V27" s="67">
        <f t="shared" si="5"/>
        <v>1</v>
      </c>
      <c r="W27" s="67">
        <f t="shared" si="6"/>
        <v>1</v>
      </c>
      <c r="X27" s="4"/>
      <c r="Y27" s="4"/>
    </row>
    <row r="28" spans="1:25" ht="20.100000000000001" customHeight="1" thickBot="1" x14ac:dyDescent="0.25">
      <c r="A28" s="176">
        <v>23</v>
      </c>
      <c r="B28" s="287"/>
      <c r="C28" s="288"/>
      <c r="D28" s="288"/>
      <c r="E28" s="288"/>
      <c r="F28" s="289"/>
      <c r="G28" s="183">
        <v>3</v>
      </c>
      <c r="H28" s="175">
        <v>15</v>
      </c>
      <c r="I28" s="175">
        <v>0</v>
      </c>
      <c r="J28" s="33">
        <f t="shared" si="0"/>
        <v>1</v>
      </c>
      <c r="K28" s="178">
        <v>20</v>
      </c>
      <c r="L28" s="178">
        <v>0</v>
      </c>
      <c r="M28" s="34">
        <f t="shared" si="1"/>
        <v>1</v>
      </c>
      <c r="N28" s="180">
        <v>30</v>
      </c>
      <c r="O28" s="180">
        <v>0</v>
      </c>
      <c r="P28" s="37">
        <f t="shared" si="2"/>
        <v>1</v>
      </c>
      <c r="Q28" s="182">
        <v>35</v>
      </c>
      <c r="R28" s="182">
        <v>0</v>
      </c>
      <c r="S28" s="50">
        <f t="shared" si="7"/>
        <v>1</v>
      </c>
      <c r="T28" s="67">
        <f t="shared" si="3"/>
        <v>1</v>
      </c>
      <c r="U28" s="67">
        <f t="shared" si="4"/>
        <v>1</v>
      </c>
      <c r="V28" s="67">
        <f t="shared" si="5"/>
        <v>1</v>
      </c>
      <c r="W28" s="67">
        <f t="shared" si="6"/>
        <v>1</v>
      </c>
      <c r="X28" s="4"/>
      <c r="Y28" s="4"/>
    </row>
    <row r="29" spans="1:25" ht="20.100000000000001" customHeight="1" thickBot="1" x14ac:dyDescent="0.25">
      <c r="A29" s="176">
        <v>24</v>
      </c>
      <c r="B29" s="287"/>
      <c r="C29" s="288"/>
      <c r="D29" s="288"/>
      <c r="E29" s="288"/>
      <c r="F29" s="289"/>
      <c r="G29" s="183">
        <v>4</v>
      </c>
      <c r="H29" s="175">
        <v>10</v>
      </c>
      <c r="I29" s="175">
        <v>0</v>
      </c>
      <c r="J29" s="33">
        <f t="shared" si="0"/>
        <v>1</v>
      </c>
      <c r="K29" s="178">
        <v>15</v>
      </c>
      <c r="L29" s="178">
        <v>0</v>
      </c>
      <c r="M29" s="34">
        <f t="shared" si="1"/>
        <v>1</v>
      </c>
      <c r="N29" s="180">
        <v>15</v>
      </c>
      <c r="O29" s="180">
        <v>0</v>
      </c>
      <c r="P29" s="37">
        <f t="shared" si="2"/>
        <v>1</v>
      </c>
      <c r="Q29" s="182">
        <v>20</v>
      </c>
      <c r="R29" s="182">
        <v>0</v>
      </c>
      <c r="S29" s="50">
        <f t="shared" si="7"/>
        <v>1</v>
      </c>
      <c r="T29" s="67">
        <f t="shared" si="3"/>
        <v>1</v>
      </c>
      <c r="U29" s="67">
        <f t="shared" si="4"/>
        <v>1</v>
      </c>
      <c r="V29" s="67">
        <f t="shared" si="5"/>
        <v>1</v>
      </c>
      <c r="W29" s="67">
        <f t="shared" si="6"/>
        <v>1</v>
      </c>
      <c r="X29" s="4"/>
      <c r="Y29" s="4"/>
    </row>
    <row r="30" spans="1:25" ht="20.100000000000001" customHeight="1" thickBot="1" x14ac:dyDescent="0.25">
      <c r="A30" s="176">
        <v>25</v>
      </c>
      <c r="B30" s="287"/>
      <c r="C30" s="288"/>
      <c r="D30" s="288"/>
      <c r="E30" s="288"/>
      <c r="F30" s="289"/>
      <c r="G30" s="183">
        <v>1</v>
      </c>
      <c r="H30" s="175">
        <v>25</v>
      </c>
      <c r="I30" s="175">
        <v>0</v>
      </c>
      <c r="J30" s="33">
        <f t="shared" si="0"/>
        <v>1</v>
      </c>
      <c r="K30" s="178">
        <v>30</v>
      </c>
      <c r="L30" s="178">
        <v>0</v>
      </c>
      <c r="M30" s="34">
        <f t="shared" si="1"/>
        <v>1</v>
      </c>
      <c r="N30" s="180">
        <v>40</v>
      </c>
      <c r="O30" s="180">
        <v>0</v>
      </c>
      <c r="P30" s="37">
        <f t="shared" si="2"/>
        <v>1</v>
      </c>
      <c r="Q30" s="182">
        <v>45</v>
      </c>
      <c r="R30" s="182">
        <v>0</v>
      </c>
      <c r="S30" s="50">
        <f t="shared" si="7"/>
        <v>1</v>
      </c>
      <c r="T30" s="67">
        <f t="shared" si="3"/>
        <v>1</v>
      </c>
      <c r="U30" s="67">
        <f t="shared" si="4"/>
        <v>1</v>
      </c>
      <c r="V30" s="67">
        <f t="shared" si="5"/>
        <v>1</v>
      </c>
      <c r="W30" s="67">
        <f t="shared" si="6"/>
        <v>1</v>
      </c>
      <c r="X30" s="4"/>
      <c r="Y30" s="4"/>
    </row>
    <row r="31" spans="1:25" ht="20.100000000000001" customHeight="1" thickBot="1" x14ac:dyDescent="0.25">
      <c r="A31" s="176">
        <v>26</v>
      </c>
      <c r="B31" s="287"/>
      <c r="C31" s="288"/>
      <c r="D31" s="288"/>
      <c r="E31" s="288"/>
      <c r="F31" s="289"/>
      <c r="G31" s="183">
        <v>2</v>
      </c>
      <c r="H31" s="175">
        <v>20</v>
      </c>
      <c r="I31" s="175">
        <v>0</v>
      </c>
      <c r="J31" s="33">
        <f t="shared" si="0"/>
        <v>1</v>
      </c>
      <c r="K31" s="178">
        <v>25</v>
      </c>
      <c r="L31" s="178">
        <v>0</v>
      </c>
      <c r="M31" s="34">
        <f t="shared" si="1"/>
        <v>1</v>
      </c>
      <c r="N31" s="180">
        <v>35</v>
      </c>
      <c r="O31" s="180">
        <v>0</v>
      </c>
      <c r="P31" s="37">
        <f t="shared" si="2"/>
        <v>1</v>
      </c>
      <c r="Q31" s="182">
        <v>40</v>
      </c>
      <c r="R31" s="182">
        <v>0</v>
      </c>
      <c r="S31" s="50">
        <f t="shared" si="7"/>
        <v>1</v>
      </c>
      <c r="T31" s="67">
        <f t="shared" si="3"/>
        <v>1</v>
      </c>
      <c r="U31" s="67">
        <f t="shared" si="4"/>
        <v>1</v>
      </c>
      <c r="V31" s="67">
        <f t="shared" si="5"/>
        <v>1</v>
      </c>
      <c r="W31" s="67">
        <f t="shared" si="6"/>
        <v>1</v>
      </c>
      <c r="X31" s="4"/>
      <c r="Y31" s="4"/>
    </row>
    <row r="32" spans="1:25" ht="20.100000000000001" customHeight="1" thickBot="1" x14ac:dyDescent="0.25">
      <c r="A32" s="176">
        <v>27</v>
      </c>
      <c r="B32" s="287"/>
      <c r="C32" s="288"/>
      <c r="D32" s="288"/>
      <c r="E32" s="288"/>
      <c r="F32" s="289"/>
      <c r="G32" s="183">
        <v>3</v>
      </c>
      <c r="H32" s="175">
        <v>15</v>
      </c>
      <c r="I32" s="175">
        <v>0</v>
      </c>
      <c r="J32" s="33">
        <f t="shared" si="0"/>
        <v>1</v>
      </c>
      <c r="K32" s="178">
        <v>20</v>
      </c>
      <c r="L32" s="178">
        <v>0</v>
      </c>
      <c r="M32" s="34">
        <f t="shared" si="1"/>
        <v>1</v>
      </c>
      <c r="N32" s="180">
        <v>30</v>
      </c>
      <c r="O32" s="180">
        <v>0</v>
      </c>
      <c r="P32" s="37">
        <f t="shared" si="2"/>
        <v>1</v>
      </c>
      <c r="Q32" s="182">
        <v>35</v>
      </c>
      <c r="R32" s="182">
        <v>0</v>
      </c>
      <c r="S32" s="50">
        <f t="shared" si="7"/>
        <v>1</v>
      </c>
      <c r="T32" s="67">
        <f t="shared" si="3"/>
        <v>1</v>
      </c>
      <c r="U32" s="67">
        <f t="shared" si="4"/>
        <v>1</v>
      </c>
      <c r="V32" s="67">
        <f t="shared" si="5"/>
        <v>1</v>
      </c>
      <c r="W32" s="67">
        <f t="shared" si="6"/>
        <v>1</v>
      </c>
      <c r="X32" s="4"/>
      <c r="Y32" s="4"/>
    </row>
    <row r="33" spans="1:26" ht="20.100000000000001" customHeight="1" thickBot="1" x14ac:dyDescent="0.25">
      <c r="A33" s="184">
        <v>28</v>
      </c>
      <c r="B33" s="287"/>
      <c r="C33" s="288"/>
      <c r="D33" s="288"/>
      <c r="E33" s="288"/>
      <c r="F33" s="289"/>
      <c r="G33" s="183">
        <v>4</v>
      </c>
      <c r="H33" s="185">
        <v>10</v>
      </c>
      <c r="I33" s="185">
        <v>0</v>
      </c>
      <c r="J33" s="33">
        <f t="shared" si="0"/>
        <v>1</v>
      </c>
      <c r="K33" s="186">
        <v>15</v>
      </c>
      <c r="L33" s="186">
        <v>0</v>
      </c>
      <c r="M33" s="34">
        <f t="shared" si="1"/>
        <v>1</v>
      </c>
      <c r="N33" s="187">
        <v>15</v>
      </c>
      <c r="O33" s="187">
        <v>0</v>
      </c>
      <c r="P33" s="37">
        <f t="shared" si="2"/>
        <v>1</v>
      </c>
      <c r="Q33" s="188">
        <v>20</v>
      </c>
      <c r="R33" s="188">
        <v>0</v>
      </c>
      <c r="S33" s="50">
        <f t="shared" si="7"/>
        <v>1</v>
      </c>
      <c r="T33" s="67">
        <f t="shared" si="3"/>
        <v>1</v>
      </c>
      <c r="U33" s="67">
        <f t="shared" si="4"/>
        <v>1</v>
      </c>
      <c r="V33" s="67">
        <f t="shared" si="5"/>
        <v>1</v>
      </c>
      <c r="W33" s="67">
        <f t="shared" si="6"/>
        <v>1</v>
      </c>
      <c r="X33" s="4"/>
      <c r="Y33" s="4"/>
    </row>
    <row r="34" spans="1:26" ht="20.100000000000001" customHeight="1" thickBot="1" x14ac:dyDescent="0.25">
      <c r="A34" s="12"/>
      <c r="B34" s="12"/>
      <c r="C34" s="126">
        <f>COUNTIF(($G$6:$G$33),1)</f>
        <v>7</v>
      </c>
      <c r="D34" s="126">
        <f>COUNTIF(($G$6:$G$33),2)</f>
        <v>7</v>
      </c>
      <c r="E34" s="126">
        <f>COUNTIF(($G$6:$G$33),3)</f>
        <v>7</v>
      </c>
      <c r="F34" s="126">
        <f>COUNTIF(($G$6:$G$33),4)</f>
        <v>7</v>
      </c>
      <c r="G34" s="123" t="s">
        <v>30</v>
      </c>
      <c r="H34" s="62">
        <f>SUM(H6:H33)</f>
        <v>490</v>
      </c>
      <c r="I34" s="62">
        <f>H34*T34</f>
        <v>490</v>
      </c>
      <c r="J34" s="63">
        <f>AVERAGE(J6:J33)</f>
        <v>1</v>
      </c>
      <c r="K34" s="47">
        <f>SUM(K6:K33)</f>
        <v>630</v>
      </c>
      <c r="L34" s="47">
        <f>K34*U34</f>
        <v>630</v>
      </c>
      <c r="M34" s="64">
        <f>AVERAGE(M6:M33)</f>
        <v>1</v>
      </c>
      <c r="N34" s="48">
        <f>SUM(N6:N33)</f>
        <v>840</v>
      </c>
      <c r="O34" s="48">
        <f>N34*V34</f>
        <v>840</v>
      </c>
      <c r="P34" s="65">
        <f>AVERAGE(P6:P33)</f>
        <v>1</v>
      </c>
      <c r="Q34" s="49">
        <f>SUM(Q6:Q33)</f>
        <v>980</v>
      </c>
      <c r="R34" s="49">
        <f>Q34*W34</f>
        <v>980</v>
      </c>
      <c r="S34" s="66">
        <f>AVERAGE(S6:S33)</f>
        <v>1</v>
      </c>
      <c r="T34" s="55">
        <f t="shared" ref="T34:W34" si="8">AVERAGE(T6:T33)</f>
        <v>1</v>
      </c>
      <c r="U34" s="55">
        <f t="shared" si="8"/>
        <v>1</v>
      </c>
      <c r="V34" s="55">
        <f t="shared" si="8"/>
        <v>1</v>
      </c>
      <c r="W34" s="55">
        <f t="shared" si="8"/>
        <v>1</v>
      </c>
      <c r="X34" s="15"/>
      <c r="Y34" s="15"/>
      <c r="Z34" s="12"/>
    </row>
    <row r="35" spans="1:26" ht="20.100000000000001" customHeight="1" x14ac:dyDescent="0.2">
      <c r="A35" s="12"/>
      <c r="B35" s="124" t="s">
        <v>54</v>
      </c>
      <c r="C35" s="124">
        <v>1</v>
      </c>
      <c r="D35" s="124">
        <v>2</v>
      </c>
      <c r="E35" s="124">
        <v>3</v>
      </c>
      <c r="F35" s="124">
        <v>4</v>
      </c>
      <c r="G35" s="125" t="s">
        <v>31</v>
      </c>
      <c r="H35" s="58">
        <f>H43*7+H44*7+H45*7+H46*7</f>
        <v>210</v>
      </c>
      <c r="I35" s="224" t="s">
        <v>39</v>
      </c>
      <c r="J35" s="226" t="s">
        <v>40</v>
      </c>
      <c r="K35" s="59">
        <f>K43*7+K44*7+K45*7+K46*7</f>
        <v>315</v>
      </c>
      <c r="L35" s="224" t="s">
        <v>39</v>
      </c>
      <c r="M35" s="226" t="s">
        <v>40</v>
      </c>
      <c r="N35" s="59">
        <f>N43*7+N44*7+N45*7+N46*7</f>
        <v>315</v>
      </c>
      <c r="O35" s="224" t="s">
        <v>39</v>
      </c>
      <c r="P35" s="226" t="s">
        <v>40</v>
      </c>
      <c r="Q35" s="59">
        <f>Q43*7+Q44*7+Q45*7+Q46*7</f>
        <v>315</v>
      </c>
      <c r="R35" s="224" t="s">
        <v>39</v>
      </c>
      <c r="S35" s="226" t="s">
        <v>40</v>
      </c>
      <c r="T35" s="15"/>
      <c r="U35" s="15"/>
      <c r="V35" s="15"/>
      <c r="W35" s="15"/>
      <c r="X35" s="15"/>
      <c r="Y35" s="15"/>
      <c r="Z35" s="12"/>
    </row>
    <row r="36" spans="1:26" ht="20.100000000000001" customHeight="1" x14ac:dyDescent="0.2">
      <c r="A36" s="12"/>
      <c r="B36" s="12"/>
      <c r="C36" s="12"/>
      <c r="D36" s="12"/>
      <c r="E36" s="12"/>
      <c r="F36" s="12"/>
      <c r="G36" s="198" t="s">
        <v>73</v>
      </c>
      <c r="H36" s="197">
        <f>H37*J51</f>
        <v>343</v>
      </c>
      <c r="I36" s="228"/>
      <c r="J36" s="229"/>
      <c r="K36" s="196">
        <f>K37*M51</f>
        <v>441</v>
      </c>
      <c r="L36" s="228"/>
      <c r="M36" s="229"/>
      <c r="N36" s="196">
        <f>N37*P51</f>
        <v>588</v>
      </c>
      <c r="O36" s="228"/>
      <c r="P36" s="229"/>
      <c r="Q36" s="196">
        <f>Q37*S51</f>
        <v>686</v>
      </c>
      <c r="R36" s="228"/>
      <c r="S36" s="229"/>
      <c r="T36" s="15"/>
      <c r="U36" s="15"/>
      <c r="V36" s="15"/>
      <c r="W36" s="15"/>
      <c r="X36" s="15"/>
      <c r="Y36" s="15"/>
      <c r="Z36" s="12"/>
    </row>
    <row r="37" spans="1:26" ht="33.75" customHeight="1" thickBot="1" x14ac:dyDescent="0.25">
      <c r="A37" s="12"/>
      <c r="B37" s="12"/>
      <c r="C37" s="12"/>
      <c r="D37" s="12"/>
      <c r="E37" s="12"/>
      <c r="F37" s="12"/>
      <c r="G37" s="201" t="s">
        <v>32</v>
      </c>
      <c r="H37" s="202">
        <f>I43*7+I44*7+I45*7+I46*7</f>
        <v>490</v>
      </c>
      <c r="I37" s="228"/>
      <c r="J37" s="229"/>
      <c r="K37" s="203">
        <f>L43*7+L44*7+L45*7+L46*7</f>
        <v>630</v>
      </c>
      <c r="L37" s="228"/>
      <c r="M37" s="229"/>
      <c r="N37" s="203">
        <f>O43*7+O44*7+O45*7+O46*7</f>
        <v>840</v>
      </c>
      <c r="O37" s="228"/>
      <c r="P37" s="229"/>
      <c r="Q37" s="203">
        <f>R43*7+R44*7+R45*7+R46*7</f>
        <v>980</v>
      </c>
      <c r="R37" s="228"/>
      <c r="S37" s="229"/>
      <c r="T37" s="15"/>
      <c r="U37" s="15"/>
      <c r="V37" s="15"/>
      <c r="W37" s="15"/>
      <c r="X37" s="15"/>
      <c r="Y37" s="15"/>
      <c r="Z37" s="12"/>
    </row>
    <row r="38" spans="1:26" ht="39.75" customHeight="1" thickBot="1" x14ac:dyDescent="0.25">
      <c r="A38" s="12"/>
      <c r="B38" s="12"/>
      <c r="C38" s="12"/>
      <c r="D38" s="12"/>
      <c r="E38" s="12"/>
      <c r="F38" s="12"/>
      <c r="G38" s="204" t="s">
        <v>33</v>
      </c>
      <c r="H38" s="69">
        <f>H34/H37</f>
        <v>1</v>
      </c>
      <c r="I38" s="70">
        <f>I34/H37</f>
        <v>1</v>
      </c>
      <c r="J38" s="205">
        <f>COUNTA(J6:J33)-COUNTIF(J6:J33,"&lt;=1,15")-COUNTIF(J6:J33,"&gt;=1,001")*(-1)-COUNTIF(J6:J33,"&gt;=1,15")</f>
        <v>0</v>
      </c>
      <c r="K38" s="72">
        <f>K34/K37</f>
        <v>1</v>
      </c>
      <c r="L38" s="73">
        <f>L34/K37</f>
        <v>1</v>
      </c>
      <c r="M38" s="205">
        <f>COUNTA(M6:M33)-COUNTIF(M6:M33,"&lt;=1,15")-COUNTIF(M6:M33,"&gt;=1,001")*(-1)-COUNTIF(M6:M33,"&gt;=1,15")</f>
        <v>0</v>
      </c>
      <c r="N38" s="74">
        <f>N34/N37</f>
        <v>1</v>
      </c>
      <c r="O38" s="75">
        <f>O34/N37</f>
        <v>1</v>
      </c>
      <c r="P38" s="205">
        <f>COUNTA(P6:P33)-COUNTIF(P6:P33,"&lt;=1,15")-COUNTIF(P6:P33,"&gt;=1,001")*(-1)-COUNTIF(P6:P33,"&gt;=1,15")</f>
        <v>0</v>
      </c>
      <c r="Q38" s="66">
        <f>Q34/Q37</f>
        <v>1</v>
      </c>
      <c r="R38" s="66">
        <f>R34/Q37</f>
        <v>1</v>
      </c>
      <c r="S38" s="206">
        <f>COUNTA(S6:S33)-COUNTIF(S6:S33,"&lt;=1,15")-COUNTIF(S6:S33,"&gt;=1,001")*(-1)-COUNTIF(S6:S33,"&gt;=1,15")</f>
        <v>0</v>
      </c>
      <c r="T38" s="15"/>
      <c r="U38" s="15"/>
      <c r="V38" s="15"/>
      <c r="W38" s="15"/>
      <c r="X38" s="15"/>
      <c r="Y38" s="15"/>
      <c r="Z38" s="12"/>
    </row>
    <row r="39" spans="1:26" ht="20.100000000000001" customHeight="1" x14ac:dyDescent="0.2">
      <c r="A39" s="12"/>
      <c r="B39" s="12"/>
      <c r="C39" s="12"/>
      <c r="D39" s="12"/>
      <c r="E39" s="12"/>
      <c r="F39" s="12"/>
      <c r="G39" s="24"/>
      <c r="H39" s="24"/>
      <c r="I39" s="24"/>
      <c r="J39" s="24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2"/>
    </row>
    <row r="40" spans="1:26" ht="20.100000000000001" customHeight="1" x14ac:dyDescent="0.2">
      <c r="A40" s="12"/>
      <c r="B40" s="12"/>
      <c r="C40" s="12"/>
      <c r="D40" s="12"/>
      <c r="E40" s="12"/>
      <c r="F40" s="24"/>
      <c r="G40" s="24"/>
      <c r="H40" s="24"/>
      <c r="I40" s="24"/>
      <c r="J40" s="24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2"/>
    </row>
    <row r="41" spans="1:26" ht="20.100000000000001" customHeight="1" x14ac:dyDescent="0.2">
      <c r="J41" s="68"/>
      <c r="T41" s="12"/>
      <c r="U41" s="12"/>
      <c r="V41" s="12"/>
      <c r="W41" s="12"/>
      <c r="X41" s="12"/>
      <c r="Y41" s="12"/>
    </row>
    <row r="42" spans="1:26" ht="38.25" customHeight="1" x14ac:dyDescent="0.2">
      <c r="D42" s="276"/>
      <c r="E42" s="277"/>
      <c r="F42" s="278"/>
      <c r="G42" s="6" t="s">
        <v>2</v>
      </c>
      <c r="H42" s="7" t="s">
        <v>24</v>
      </c>
      <c r="I42" s="18" t="s">
        <v>25</v>
      </c>
      <c r="J42" s="18" t="s">
        <v>29</v>
      </c>
      <c r="K42" s="6" t="s">
        <v>26</v>
      </c>
      <c r="L42" s="19" t="s">
        <v>25</v>
      </c>
      <c r="M42" s="19" t="s">
        <v>29</v>
      </c>
      <c r="N42" s="38" t="s">
        <v>27</v>
      </c>
      <c r="O42" s="39" t="s">
        <v>25</v>
      </c>
      <c r="P42" s="39" t="s">
        <v>29</v>
      </c>
      <c r="Q42" s="44" t="s">
        <v>28</v>
      </c>
      <c r="R42" s="45" t="s">
        <v>25</v>
      </c>
      <c r="S42" s="45" t="s">
        <v>29</v>
      </c>
      <c r="T42" s="279"/>
      <c r="U42" s="280"/>
      <c r="V42" s="280"/>
      <c r="W42" s="280"/>
      <c r="X42" s="280"/>
      <c r="Y42" s="280"/>
      <c r="Z42" s="281"/>
    </row>
    <row r="43" spans="1:26" x14ac:dyDescent="0.2">
      <c r="D43" s="8"/>
      <c r="E43" s="8"/>
      <c r="F43" s="13" t="s">
        <v>10</v>
      </c>
      <c r="G43" s="8" t="s">
        <v>41</v>
      </c>
      <c r="H43" s="14" t="s">
        <v>17</v>
      </c>
      <c r="I43" s="14" t="s">
        <v>16</v>
      </c>
      <c r="J43" s="14" t="s">
        <v>17</v>
      </c>
      <c r="K43" s="10" t="s">
        <v>17</v>
      </c>
      <c r="L43" s="10" t="s">
        <v>18</v>
      </c>
      <c r="M43" s="10" t="s">
        <v>16</v>
      </c>
      <c r="N43" s="40" t="s">
        <v>17</v>
      </c>
      <c r="O43" s="40" t="s">
        <v>18</v>
      </c>
      <c r="P43" s="40" t="s">
        <v>16</v>
      </c>
      <c r="Q43" s="46" t="s">
        <v>17</v>
      </c>
      <c r="R43" s="46" t="s">
        <v>19</v>
      </c>
      <c r="S43" s="46" t="s">
        <v>18</v>
      </c>
      <c r="T43" s="11"/>
      <c r="U43" s="11"/>
      <c r="V43" s="20"/>
      <c r="W43" s="20"/>
      <c r="X43" s="20"/>
      <c r="Y43" s="20"/>
      <c r="Z43" s="20"/>
    </row>
    <row r="44" spans="1:26" x14ac:dyDescent="0.2">
      <c r="D44" s="8"/>
      <c r="E44" s="8"/>
      <c r="F44" s="13" t="s">
        <v>9</v>
      </c>
      <c r="G44" s="77" t="s">
        <v>43</v>
      </c>
      <c r="H44" s="14" t="s">
        <v>17</v>
      </c>
      <c r="I44" s="14" t="s">
        <v>18</v>
      </c>
      <c r="J44" s="14" t="s">
        <v>16</v>
      </c>
      <c r="K44" s="10" t="s">
        <v>16</v>
      </c>
      <c r="L44" s="10" t="s">
        <v>19</v>
      </c>
      <c r="M44" s="10" t="s">
        <v>16</v>
      </c>
      <c r="N44" s="40" t="s">
        <v>16</v>
      </c>
      <c r="O44" s="40" t="s">
        <v>21</v>
      </c>
      <c r="P44" s="40" t="s">
        <v>19</v>
      </c>
      <c r="Q44" s="46" t="s">
        <v>16</v>
      </c>
      <c r="R44" s="46" t="s">
        <v>64</v>
      </c>
      <c r="S44" s="46" t="s">
        <v>20</v>
      </c>
      <c r="T44" s="21"/>
      <c r="U44" s="21"/>
      <c r="V44" s="22"/>
      <c r="W44" s="22"/>
      <c r="X44" s="22"/>
      <c r="Y44" s="22"/>
      <c r="Z44" s="22"/>
    </row>
    <row r="45" spans="1:26" x14ac:dyDescent="0.2">
      <c r="D45" s="8"/>
      <c r="E45" s="8"/>
      <c r="F45" s="13" t="s">
        <v>8</v>
      </c>
      <c r="G45" s="8" t="s">
        <v>42</v>
      </c>
      <c r="H45" s="14" t="s">
        <v>16</v>
      </c>
      <c r="I45" s="14" t="s">
        <v>19</v>
      </c>
      <c r="J45" s="14" t="s">
        <v>16</v>
      </c>
      <c r="K45" s="10" t="s">
        <v>18</v>
      </c>
      <c r="L45" s="10" t="s">
        <v>20</v>
      </c>
      <c r="M45" s="10" t="s">
        <v>16</v>
      </c>
      <c r="N45" s="40" t="s">
        <v>18</v>
      </c>
      <c r="O45" s="40" t="s">
        <v>64</v>
      </c>
      <c r="P45" s="40" t="s">
        <v>19</v>
      </c>
      <c r="Q45" s="46" t="s">
        <v>18</v>
      </c>
      <c r="R45" s="46" t="s">
        <v>22</v>
      </c>
      <c r="S45" s="46" t="s">
        <v>20</v>
      </c>
      <c r="T45" s="11"/>
      <c r="U45" s="11"/>
      <c r="V45" s="16"/>
      <c r="W45" s="16"/>
      <c r="X45" s="16"/>
      <c r="Y45" s="16"/>
      <c r="Z45" s="16"/>
    </row>
    <row r="46" spans="1:26" x14ac:dyDescent="0.2">
      <c r="D46" s="8"/>
      <c r="E46" s="8"/>
      <c r="F46" s="13" t="s">
        <v>7</v>
      </c>
      <c r="G46" s="78" t="s">
        <v>44</v>
      </c>
      <c r="H46" s="14" t="s">
        <v>16</v>
      </c>
      <c r="I46" s="14" t="s">
        <v>20</v>
      </c>
      <c r="J46" s="14" t="s">
        <v>18</v>
      </c>
      <c r="K46" s="10" t="s">
        <v>18</v>
      </c>
      <c r="L46" s="10" t="s">
        <v>21</v>
      </c>
      <c r="M46" s="10" t="s">
        <v>18</v>
      </c>
      <c r="N46" s="40" t="s">
        <v>18</v>
      </c>
      <c r="O46" s="40" t="s">
        <v>22</v>
      </c>
      <c r="P46" s="40" t="s">
        <v>20</v>
      </c>
      <c r="Q46" s="46" t="s">
        <v>18</v>
      </c>
      <c r="R46" s="46" t="s">
        <v>23</v>
      </c>
      <c r="S46" s="46" t="s">
        <v>21</v>
      </c>
      <c r="T46" s="11"/>
      <c r="U46" s="11"/>
      <c r="V46" s="16"/>
      <c r="W46" s="16"/>
      <c r="X46" s="16"/>
      <c r="Y46" s="16"/>
      <c r="Z46" s="16"/>
    </row>
    <row r="49" spans="8:25" x14ac:dyDescent="0.2">
      <c r="H49" s="194">
        <v>5</v>
      </c>
      <c r="I49" s="194">
        <v>10</v>
      </c>
      <c r="J49" s="194">
        <v>15</v>
      </c>
      <c r="K49" s="194">
        <v>20</v>
      </c>
      <c r="L49" s="194">
        <v>25</v>
      </c>
      <c r="M49" s="194">
        <v>30</v>
      </c>
      <c r="N49" s="194">
        <v>35</v>
      </c>
      <c r="O49" s="194">
        <v>40</v>
      </c>
      <c r="P49" s="194">
        <v>45</v>
      </c>
      <c r="Q49" s="195"/>
      <c r="R49" s="195" t="s">
        <v>70</v>
      </c>
      <c r="X49" s="4"/>
      <c r="Y49" s="4"/>
    </row>
    <row r="50" spans="8:25" x14ac:dyDescent="0.2">
      <c r="H50" s="138">
        <v>5.75</v>
      </c>
      <c r="I50" s="138">
        <v>11.5</v>
      </c>
      <c r="J50" s="138">
        <v>17.25</v>
      </c>
      <c r="K50" s="138">
        <v>23</v>
      </c>
      <c r="L50" s="138">
        <v>28.749999999999996</v>
      </c>
      <c r="M50" s="138">
        <v>34.5</v>
      </c>
      <c r="N50" s="138">
        <v>40.25</v>
      </c>
      <c r="O50" s="138">
        <v>46</v>
      </c>
      <c r="P50" s="138">
        <v>51.749999999999993</v>
      </c>
      <c r="Q50" s="138">
        <v>1.1499999999999999</v>
      </c>
      <c r="R50" s="8" t="s">
        <v>71</v>
      </c>
      <c r="X50" s="4"/>
      <c r="Y50" s="4"/>
    </row>
    <row r="51" spans="8:25" x14ac:dyDescent="0.2">
      <c r="J51" s="5">
        <v>0.7</v>
      </c>
      <c r="M51" s="5">
        <v>0.7</v>
      </c>
      <c r="P51" s="5">
        <v>0.7</v>
      </c>
      <c r="S51" s="5">
        <v>0.7</v>
      </c>
      <c r="T51" s="2" t="s">
        <v>72</v>
      </c>
    </row>
  </sheetData>
  <sheetProtection algorithmName="SHA-512" hashValue="Ir8O35l8wI0AUMMJBrsvnGhGzsQbFtlzDUzt383i8acbf+ZmyjaLQo3y+kDHv5jg7P+ulWolfxnE5oB2/RzCKA==" saltValue="+OaIO7L1JxV5llAzDMGRJQ==" spinCount="100000" sheet="1" objects="1" scenarios="1" selectLockedCells="1"/>
  <mergeCells count="44">
    <mergeCell ref="B31:F31"/>
    <mergeCell ref="B32:F32"/>
    <mergeCell ref="B33:F33"/>
    <mergeCell ref="B25:F25"/>
    <mergeCell ref="B26:F26"/>
    <mergeCell ref="B27:F27"/>
    <mergeCell ref="B28:F28"/>
    <mergeCell ref="B29:F29"/>
    <mergeCell ref="B21:F21"/>
    <mergeCell ref="B22:F22"/>
    <mergeCell ref="B23:F23"/>
    <mergeCell ref="B24:F24"/>
    <mergeCell ref="B30:F30"/>
    <mergeCell ref="B16:F16"/>
    <mergeCell ref="B17:F17"/>
    <mergeCell ref="B18:F18"/>
    <mergeCell ref="B19:F19"/>
    <mergeCell ref="B20:F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D42:F42"/>
    <mergeCell ref="T42:Z42"/>
    <mergeCell ref="H4:J4"/>
    <mergeCell ref="K4:M4"/>
    <mergeCell ref="N4:P4"/>
    <mergeCell ref="Q4:S4"/>
    <mergeCell ref="T4:W4"/>
    <mergeCell ref="I35:I37"/>
    <mergeCell ref="L35:L37"/>
    <mergeCell ref="O35:O37"/>
    <mergeCell ref="R35:R37"/>
    <mergeCell ref="J35:J37"/>
    <mergeCell ref="M35:M37"/>
    <mergeCell ref="P35:P37"/>
    <mergeCell ref="S35:S37"/>
    <mergeCell ref="B5:F5"/>
  </mergeCells>
  <phoneticPr fontId="9" type="noConversion"/>
  <conditionalFormatting sqref="H38:I38 K38:L38 N38:O38 Q38:R38 J6:J34 M6:M34 P6:P34 S6:S34">
    <cfRule type="cellIs" dxfId="9" priority="14" stopIfTrue="1" operator="between">
      <formula>1.151</formula>
      <formula>2</formula>
    </cfRule>
    <cfRule type="cellIs" dxfId="8" priority="13" stopIfTrue="1" operator="between">
      <formula>1.001</formula>
      <formula>1.15</formula>
    </cfRule>
    <cfRule type="dataBar" priority="43">
      <dataBar>
        <cfvo type="num" val="0"/>
        <cfvo type="num" val="1"/>
        <color rgb="FF92D050"/>
      </dataBar>
    </cfRule>
  </conditionalFormatting>
  <conditionalFormatting sqref="J38">
    <cfRule type="cellIs" dxfId="7" priority="12" operator="greaterThan">
      <formula>3.01</formula>
    </cfRule>
    <cfRule type="cellIs" dxfId="6" priority="11" operator="between">
      <formula>1</formula>
      <formula>3</formula>
    </cfRule>
  </conditionalFormatting>
  <conditionalFormatting sqref="M38">
    <cfRule type="cellIs" dxfId="5" priority="8" operator="between">
      <formula>1</formula>
      <formula>3</formula>
    </cfRule>
    <cfRule type="cellIs" dxfId="4" priority="9" operator="greaterThan">
      <formula>3.01</formula>
    </cfRule>
  </conditionalFormatting>
  <conditionalFormatting sqref="P38">
    <cfRule type="cellIs" dxfId="3" priority="5" operator="between">
      <formula>1</formula>
      <formula>3</formula>
    </cfRule>
    <cfRule type="cellIs" dxfId="2" priority="6" operator="greaterThan">
      <formula>3.01</formula>
    </cfRule>
  </conditionalFormatting>
  <conditionalFormatting sqref="S38">
    <cfRule type="cellIs" dxfId="1" priority="2" operator="between">
      <formula>1</formula>
      <formula>3</formula>
    </cfRule>
    <cfRule type="cellIs" dxfId="0" priority="3" operator="greaterThan">
      <formula>3.01</formula>
    </cfRule>
  </conditionalFormatting>
  <pageMargins left="0.74803149606299213" right="0.43307086614173229" top="0.46" bottom="0.34" header="0.27559055118110237" footer="0.26"/>
  <pageSetup paperSize="9" scale="67" orientation="landscape"/>
  <headerFooter alignWithMargins="0">
    <oddHeader>&amp;C&amp;F&amp;R&amp;D  &amp;T
Seite 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F326E34-8B40-BF4D-AE6E-E8CC3F6BC651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J38</xm:sqref>
        </x14:conditionalFormatting>
        <x14:conditionalFormatting xmlns:xm="http://schemas.microsoft.com/office/excel/2006/main">
          <x14:cfRule type="iconSet" priority="7" id="{C78C6E00-EE9F-4441-B34A-33143EEEE1C7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M38</xm:sqref>
        </x14:conditionalFormatting>
        <x14:conditionalFormatting xmlns:xm="http://schemas.microsoft.com/office/excel/2006/main">
          <x14:cfRule type="iconSet" priority="4" id="{3B3B7F5F-E3A5-7D40-84AE-460CC12D024D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P38</xm:sqref>
        </x14:conditionalFormatting>
        <x14:conditionalFormatting xmlns:xm="http://schemas.microsoft.com/office/excel/2006/main">
          <x14:cfRule type="iconSet" priority="1" id="{6A60F118-75AC-374E-90B2-F5D3035984DA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S38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Ergebnisvergleich 24 28</vt:lpstr>
      <vt:lpstr>DBSV Feldrunde 24</vt:lpstr>
      <vt:lpstr>DBSV Waldrunde 28</vt:lpstr>
      <vt:lpstr>'DBSV Feldrunde 24'!Druckbereich</vt:lpstr>
      <vt:lpstr>'DBSV Waldrunde 28'!Druckbereich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hlitze</dc:creator>
  <cp:lastModifiedBy>Andrea</cp:lastModifiedBy>
  <cp:lastPrinted>2019-09-01T11:32:44Z</cp:lastPrinted>
  <dcterms:created xsi:type="dcterms:W3CDTF">2011-07-16T10:24:51Z</dcterms:created>
  <dcterms:modified xsi:type="dcterms:W3CDTF">2023-03-25T10:03:52Z</dcterms:modified>
</cp:coreProperties>
</file>